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milano\Downloads\"/>
    </mc:Choice>
  </mc:AlternateContent>
  <workbookProtection workbookPassword="EB64" lockStructure="1"/>
  <bookViews>
    <workbookView xWindow="0" yWindow="0" windowWidth="28800" windowHeight="11835"/>
  </bookViews>
  <sheets>
    <sheet name="Hoja1" sheetId="1" r:id="rId1"/>
    <sheet name="Hoja2" sheetId="2" state="hidden" r:id="rId2"/>
    <sheet name="Hoja indicadores ocultar" sheetId="3" state="hidden" r:id="rId3"/>
  </sheets>
  <definedNames>
    <definedName name="_xlnm._FilterDatabase" localSheetId="0" hidden="1">Hoja1!$A$74:$H$76</definedName>
    <definedName name="_xlnm.Print_Area" localSheetId="0">Hoja1!$A$1:$I$191</definedName>
  </definedNames>
  <calcPr calcId="152511"/>
</workbook>
</file>

<file path=xl/calcChain.xml><?xml version="1.0" encoding="utf-8"?>
<calcChain xmlns="http://schemas.openxmlformats.org/spreadsheetml/2006/main">
  <c r="D52" i="1" l="1"/>
  <c r="D43" i="1"/>
  <c r="C52" i="1" l="1"/>
  <c r="C54" i="1" s="1"/>
  <c r="C43" i="1"/>
  <c r="C45" i="1" s="1"/>
  <c r="I109" i="3" l="1"/>
  <c r="H109" i="3"/>
  <c r="G109" i="3"/>
  <c r="F109" i="3"/>
  <c r="E109" i="3"/>
  <c r="D109" i="3"/>
  <c r="C109" i="3"/>
  <c r="I108" i="3"/>
  <c r="H108" i="3"/>
  <c r="G108" i="3"/>
  <c r="F108" i="3"/>
  <c r="E108" i="3"/>
  <c r="D108" i="3"/>
  <c r="C108" i="3"/>
  <c r="B109" i="3"/>
  <c r="B108" i="3"/>
  <c r="D106" i="3"/>
  <c r="F120" i="3" l="1"/>
  <c r="D119" i="3"/>
  <c r="I119" i="3" s="1"/>
  <c r="G120" i="3"/>
  <c r="H125" i="3"/>
  <c r="E120" i="3"/>
  <c r="L120" i="3"/>
  <c r="B124" i="3"/>
  <c r="F124" i="3"/>
  <c r="B119" i="3"/>
  <c r="G125" i="3"/>
  <c r="B120" i="3"/>
  <c r="F125" i="3"/>
  <c r="B125" i="3"/>
  <c r="C50" i="3"/>
  <c r="C119" i="3" l="1"/>
  <c r="E124" i="3"/>
  <c r="E125" i="3"/>
  <c r="I125" i="3"/>
  <c r="C120" i="3"/>
  <c r="K120" i="3" s="1"/>
  <c r="J120" i="3"/>
  <c r="D25" i="3"/>
  <c r="D26" i="3"/>
  <c r="D27" i="3"/>
  <c r="A125" i="3" l="1"/>
  <c r="A119" i="3"/>
  <c r="C113" i="3"/>
  <c r="D113" i="3"/>
  <c r="C114" i="3"/>
  <c r="D114" i="3"/>
  <c r="B114" i="3"/>
  <c r="B113" i="3"/>
  <c r="C124" i="3" s="1"/>
  <c r="A120" i="3"/>
  <c r="C100" i="3"/>
  <c r="D100" i="3"/>
  <c r="E100" i="3"/>
  <c r="C101" i="3"/>
  <c r="D101" i="3"/>
  <c r="E101" i="3"/>
  <c r="C102" i="3"/>
  <c r="D102" i="3"/>
  <c r="E102" i="3"/>
  <c r="A101" i="3"/>
  <c r="A102" i="3"/>
  <c r="A100" i="3"/>
  <c r="C70" i="3"/>
  <c r="D70" i="3"/>
  <c r="B71" i="3"/>
  <c r="C71" i="3"/>
  <c r="D71" i="3"/>
  <c r="B72" i="3"/>
  <c r="C72" i="3"/>
  <c r="D72" i="3"/>
  <c r="B73" i="3"/>
  <c r="C73" i="3"/>
  <c r="D73" i="3"/>
  <c r="B74" i="3"/>
  <c r="C74" i="3"/>
  <c r="D74" i="3"/>
  <c r="B75" i="3"/>
  <c r="C75" i="3"/>
  <c r="D75" i="3"/>
  <c r="B76" i="3"/>
  <c r="C76" i="3"/>
  <c r="D76" i="3"/>
  <c r="B77" i="3"/>
  <c r="C77" i="3"/>
  <c r="D77" i="3"/>
  <c r="B78" i="3"/>
  <c r="C78" i="3"/>
  <c r="D78" i="3"/>
  <c r="B79" i="3"/>
  <c r="C79" i="3"/>
  <c r="D79" i="3"/>
  <c r="B80" i="3"/>
  <c r="C80" i="3"/>
  <c r="D80" i="3"/>
  <c r="B81" i="3"/>
  <c r="C81" i="3"/>
  <c r="D81" i="3"/>
  <c r="B82" i="3"/>
  <c r="C82" i="3"/>
  <c r="D82" i="3"/>
  <c r="B83" i="3"/>
  <c r="C83" i="3"/>
  <c r="D83" i="3"/>
  <c r="B84" i="3"/>
  <c r="C84" i="3"/>
  <c r="D84" i="3"/>
  <c r="B85" i="3"/>
  <c r="C85" i="3"/>
  <c r="D85" i="3"/>
  <c r="B86" i="3"/>
  <c r="C86" i="3"/>
  <c r="D86" i="3"/>
  <c r="B87" i="3"/>
  <c r="C87" i="3"/>
  <c r="D87" i="3"/>
  <c r="B88" i="3"/>
  <c r="C88" i="3"/>
  <c r="D88" i="3"/>
  <c r="B89" i="3"/>
  <c r="C89" i="3"/>
  <c r="D89" i="3"/>
  <c r="B90" i="3"/>
  <c r="C90" i="3"/>
  <c r="D90" i="3"/>
  <c r="B91" i="3"/>
  <c r="C91" i="3"/>
  <c r="D91" i="3"/>
  <c r="B92" i="3"/>
  <c r="C92" i="3"/>
  <c r="D92" i="3"/>
  <c r="B93" i="3"/>
  <c r="C93" i="3"/>
  <c r="D93" i="3"/>
  <c r="B94" i="3"/>
  <c r="C94" i="3"/>
  <c r="D94" i="3"/>
  <c r="I25" i="3"/>
  <c r="I26" i="3"/>
  <c r="I27" i="3"/>
  <c r="E24" i="3"/>
  <c r="F24" i="3"/>
  <c r="G24" i="3"/>
  <c r="H24" i="3"/>
  <c r="I24" i="3"/>
  <c r="E25" i="3"/>
  <c r="F25" i="3"/>
  <c r="G25" i="3"/>
  <c r="H25" i="3"/>
  <c r="E26" i="3"/>
  <c r="F26" i="3"/>
  <c r="G26" i="3"/>
  <c r="H26" i="3"/>
  <c r="E27" i="3"/>
  <c r="F27" i="3"/>
  <c r="G27" i="3"/>
  <c r="H27" i="3"/>
  <c r="D24" i="3"/>
  <c r="B24" i="3"/>
  <c r="C24" i="3"/>
  <c r="B25" i="3"/>
  <c r="C25" i="3"/>
  <c r="B26" i="3"/>
  <c r="C26" i="3"/>
  <c r="B27" i="3"/>
  <c r="C27" i="3"/>
  <c r="A25" i="3"/>
  <c r="A26" i="3"/>
  <c r="A27" i="3"/>
  <c r="A24" i="3"/>
  <c r="C16" i="3"/>
  <c r="C17" i="3"/>
  <c r="A16" i="3"/>
  <c r="A17" i="3"/>
  <c r="C15" i="3"/>
  <c r="C14" i="3"/>
  <c r="A14" i="3"/>
  <c r="A15" i="3"/>
  <c r="C13" i="3"/>
  <c r="A13" i="3"/>
  <c r="D45" i="1"/>
  <c r="E43" i="1"/>
  <c r="E45" i="1" s="1"/>
  <c r="D54" i="1"/>
  <c r="E52" i="1"/>
  <c r="E54" i="1" s="1"/>
  <c r="F102" i="3" l="1"/>
  <c r="H100" i="3"/>
  <c r="H101" i="3"/>
  <c r="F100" i="3"/>
  <c r="H102" i="3"/>
  <c r="F101" i="3"/>
  <c r="D124" i="3"/>
  <c r="D125" i="3"/>
  <c r="C125" i="3"/>
  <c r="D120" i="3"/>
  <c r="I120" i="3" s="1"/>
  <c r="C56" i="1"/>
  <c r="C57" i="1" s="1"/>
  <c r="E91" i="3"/>
  <c r="G88" i="3"/>
  <c r="E87" i="3"/>
  <c r="G84" i="3"/>
  <c r="E83" i="3"/>
  <c r="E79" i="3"/>
  <c r="E82" i="3"/>
  <c r="H75" i="3"/>
  <c r="A114" i="3"/>
  <c r="A113" i="3"/>
  <c r="A124" i="3"/>
  <c r="E93" i="3"/>
  <c r="I91" i="3"/>
  <c r="G90" i="3"/>
  <c r="E89" i="3"/>
  <c r="I87" i="3"/>
  <c r="G86" i="3"/>
  <c r="E85" i="3"/>
  <c r="I83" i="3"/>
  <c r="G74" i="3"/>
  <c r="E73" i="3"/>
  <c r="I71" i="3"/>
  <c r="H71" i="3"/>
  <c r="G71" i="3"/>
  <c r="J79" i="3"/>
  <c r="I92" i="3"/>
  <c r="G91" i="3"/>
  <c r="E90" i="3"/>
  <c r="I88" i="3"/>
  <c r="G87" i="3"/>
  <c r="E86" i="3"/>
  <c r="I84" i="3"/>
  <c r="G83" i="3"/>
  <c r="E81" i="3"/>
  <c r="J80" i="3"/>
  <c r="G79" i="3"/>
  <c r="E77" i="3"/>
  <c r="J76" i="3"/>
  <c r="G75" i="3"/>
  <c r="F74" i="3"/>
  <c r="J72" i="3"/>
  <c r="E78" i="3"/>
  <c r="F81" i="3"/>
  <c r="F77" i="3"/>
  <c r="H74" i="3"/>
  <c r="J71" i="3"/>
  <c r="I93" i="3"/>
  <c r="G92" i="3"/>
  <c r="I89" i="3"/>
  <c r="I85" i="3"/>
  <c r="J81" i="3"/>
  <c r="H80" i="3"/>
  <c r="F79" i="3"/>
  <c r="J77" i="3"/>
  <c r="H76" i="3"/>
  <c r="E75" i="3"/>
  <c r="J73" i="3"/>
  <c r="G72" i="3"/>
  <c r="F71" i="3"/>
  <c r="F75" i="3"/>
  <c r="H82" i="3"/>
  <c r="H78" i="3"/>
  <c r="J75" i="3"/>
  <c r="G78" i="3"/>
  <c r="G93" i="3"/>
  <c r="I90" i="3"/>
  <c r="I86" i="3"/>
  <c r="J82" i="3"/>
  <c r="H81" i="3"/>
  <c r="J78" i="3"/>
  <c r="H77" i="3"/>
  <c r="E76" i="3"/>
  <c r="J74" i="3"/>
  <c r="H73" i="3"/>
  <c r="F72" i="3"/>
  <c r="F73" i="3"/>
  <c r="G82" i="3"/>
  <c r="H79" i="3"/>
  <c r="I78" i="3"/>
  <c r="F82" i="3"/>
  <c r="F80" i="3"/>
  <c r="F78" i="3"/>
  <c r="F76" i="3"/>
  <c r="E74" i="3"/>
  <c r="E72" i="3"/>
  <c r="H72" i="3"/>
  <c r="I79" i="3"/>
  <c r="I75" i="3"/>
  <c r="I74" i="3"/>
  <c r="E92" i="3"/>
  <c r="E88" i="3"/>
  <c r="E84" i="3"/>
  <c r="G89" i="3"/>
  <c r="G85" i="3"/>
  <c r="G81" i="3"/>
  <c r="G77" i="3"/>
  <c r="I81" i="3"/>
  <c r="I77" i="3"/>
  <c r="I73" i="3"/>
  <c r="E80" i="3"/>
  <c r="I82" i="3"/>
  <c r="E71" i="3"/>
  <c r="G80" i="3"/>
  <c r="G76" i="3"/>
  <c r="G73" i="3"/>
  <c r="I80" i="3"/>
  <c r="I76" i="3"/>
  <c r="I72" i="3"/>
  <c r="D56" i="1"/>
  <c r="D57" i="1" s="1"/>
  <c r="E56" i="1"/>
  <c r="E57" i="1" s="1"/>
  <c r="D52" i="3"/>
  <c r="E52" i="3"/>
  <c r="C52" i="3"/>
  <c r="C47" i="3"/>
  <c r="D47" i="3"/>
  <c r="E47" i="3"/>
  <c r="C48" i="3"/>
  <c r="D48" i="3"/>
  <c r="E48" i="3"/>
  <c r="C49" i="3"/>
  <c r="D49" i="3"/>
  <c r="E49" i="3"/>
  <c r="D50" i="3"/>
  <c r="E50" i="3"/>
  <c r="D46" i="3"/>
  <c r="E46" i="3"/>
  <c r="C46" i="3"/>
  <c r="D43" i="3"/>
  <c r="E43" i="3"/>
  <c r="C43" i="3"/>
  <c r="C37" i="3"/>
  <c r="D37" i="3"/>
  <c r="E37" i="3"/>
  <c r="C38" i="3"/>
  <c r="D38" i="3"/>
  <c r="E38" i="3"/>
  <c r="C39" i="3"/>
  <c r="D39" i="3"/>
  <c r="E39" i="3"/>
  <c r="C40" i="3"/>
  <c r="D40" i="3"/>
  <c r="E40" i="3"/>
  <c r="C41" i="3"/>
  <c r="D41" i="3"/>
  <c r="E41" i="3"/>
  <c r="D36" i="3"/>
  <c r="E36" i="3"/>
  <c r="C36" i="3"/>
  <c r="E34" i="3"/>
  <c r="B62" i="3" s="1"/>
  <c r="D34" i="3"/>
  <c r="E32" i="3"/>
  <c r="D32" i="3"/>
  <c r="A63" i="3" s="1"/>
  <c r="I100" i="3" l="1"/>
  <c r="G100" i="3"/>
  <c r="H120" i="3"/>
  <c r="G50" i="3"/>
  <c r="F43" i="3"/>
  <c r="E51" i="3"/>
  <c r="J33" i="3"/>
  <c r="A62" i="3"/>
  <c r="G36" i="3"/>
  <c r="G46" i="3"/>
  <c r="I33" i="3"/>
  <c r="F38" i="3"/>
  <c r="G40" i="3"/>
  <c r="F36" i="3"/>
  <c r="F41" i="3"/>
  <c r="F52" i="3"/>
  <c r="F40" i="3"/>
  <c r="G37" i="3"/>
  <c r="G43" i="3"/>
  <c r="F46" i="3"/>
  <c r="I34" i="3"/>
  <c r="B63" i="3"/>
  <c r="G39" i="3"/>
  <c r="F37" i="3"/>
  <c r="F48" i="3"/>
  <c r="G41" i="3"/>
  <c r="C42" i="3"/>
  <c r="F47" i="3"/>
  <c r="C51" i="3"/>
  <c r="F50" i="3"/>
  <c r="G52" i="3"/>
  <c r="G48" i="3"/>
  <c r="D42" i="3"/>
  <c r="E42" i="3"/>
  <c r="F62" i="3" s="1"/>
  <c r="H62" i="3" s="1"/>
  <c r="G49" i="3"/>
  <c r="D51" i="3"/>
  <c r="J34" i="3"/>
  <c r="F49" i="3"/>
  <c r="F39" i="3"/>
  <c r="G47" i="3"/>
  <c r="G38" i="3"/>
  <c r="D63" i="3" l="1"/>
  <c r="F63" i="3"/>
  <c r="H63" i="3" s="1"/>
  <c r="I63" i="3" s="1"/>
  <c r="C44" i="3"/>
  <c r="H41" i="3" s="1"/>
  <c r="D64" i="3"/>
  <c r="F64" i="3"/>
  <c r="H64" i="3" s="1"/>
  <c r="D62" i="3"/>
  <c r="E53" i="3"/>
  <c r="D53" i="3"/>
  <c r="G51" i="3"/>
  <c r="C53" i="3"/>
  <c r="F51" i="3"/>
  <c r="E44" i="3"/>
  <c r="F42" i="3"/>
  <c r="D44" i="3"/>
  <c r="G42" i="3"/>
  <c r="I64" i="3" l="1"/>
  <c r="C63" i="3"/>
  <c r="H42" i="3"/>
  <c r="H40" i="3"/>
  <c r="H36" i="3"/>
  <c r="H43" i="3"/>
  <c r="H39" i="3"/>
  <c r="H37" i="3"/>
  <c r="H44" i="3"/>
  <c r="H38" i="3"/>
  <c r="F44" i="3"/>
  <c r="G63" i="3"/>
  <c r="G64" i="3"/>
  <c r="C62" i="3"/>
  <c r="C64" i="3"/>
  <c r="F53" i="3"/>
  <c r="I44" i="3"/>
  <c r="G44" i="3"/>
  <c r="D55" i="3"/>
  <c r="E63" i="3" s="1"/>
  <c r="I39" i="3"/>
  <c r="I38" i="3"/>
  <c r="I40" i="3"/>
  <c r="I36" i="3"/>
  <c r="I41" i="3"/>
  <c r="I37" i="3"/>
  <c r="I43" i="3"/>
  <c r="J44" i="3"/>
  <c r="J43" i="3"/>
  <c r="J41" i="3"/>
  <c r="J36" i="3"/>
  <c r="J38" i="3"/>
  <c r="J39" i="3"/>
  <c r="J40" i="3"/>
  <c r="E55" i="3"/>
  <c r="E62" i="3" s="1"/>
  <c r="J37" i="3"/>
  <c r="G53" i="3"/>
  <c r="I42" i="3"/>
  <c r="J42" i="3"/>
  <c r="C55" i="3"/>
  <c r="E64" i="3" s="1"/>
  <c r="E56" i="3" l="1"/>
  <c r="J55" i="3" s="1"/>
  <c r="C56" i="3"/>
  <c r="F55" i="3"/>
  <c r="D56" i="3"/>
  <c r="I55" i="3" s="1"/>
  <c r="G55" i="3"/>
  <c r="IY84" i="1"/>
  <c r="A231" i="1"/>
  <c r="A232" i="1" s="1"/>
  <c r="A136" i="1" l="1"/>
  <c r="A71" i="3" s="1"/>
  <c r="C32" i="1"/>
  <c r="H56" i="3"/>
  <c r="F56" i="3"/>
  <c r="H47" i="3"/>
  <c r="H48" i="3"/>
  <c r="H46" i="3"/>
  <c r="H50" i="3"/>
  <c r="H52" i="3"/>
  <c r="H49" i="3"/>
  <c r="H51" i="3"/>
  <c r="H53" i="3"/>
  <c r="I56" i="3"/>
  <c r="G56" i="3"/>
  <c r="I49" i="3"/>
  <c r="I52" i="3"/>
  <c r="I46" i="3"/>
  <c r="I48" i="3"/>
  <c r="I50" i="3"/>
  <c r="I47" i="3"/>
  <c r="I51" i="3"/>
  <c r="I53" i="3"/>
  <c r="H55" i="3"/>
  <c r="J56" i="3"/>
  <c r="J51" i="3"/>
  <c r="J50" i="3"/>
  <c r="J52" i="3"/>
  <c r="J49" i="3"/>
  <c r="J46" i="3"/>
  <c r="J47" i="3"/>
  <c r="J48" i="3"/>
  <c r="J53" i="3"/>
  <c r="F167" i="1"/>
  <c r="H167" i="1"/>
  <c r="G167" i="1"/>
  <c r="E167" i="1"/>
  <c r="E99" i="3" s="1"/>
  <c r="D167" i="1"/>
  <c r="D99" i="3" s="1"/>
  <c r="C167" i="1"/>
  <c r="C99" i="3" s="1"/>
  <c r="A157" i="1"/>
  <c r="A92" i="3" s="1"/>
  <c r="A159" i="1"/>
  <c r="A94" i="3" s="1"/>
  <c r="A158" i="1"/>
  <c r="A93" i="3" s="1"/>
  <c r="A156" i="1"/>
  <c r="A91" i="3" s="1"/>
  <c r="A155" i="1"/>
  <c r="A90" i="3" s="1"/>
  <c r="A154" i="1"/>
  <c r="A89" i="3" s="1"/>
  <c r="A153" i="1"/>
  <c r="A88" i="3" s="1"/>
  <c r="A152" i="1"/>
  <c r="A87" i="3" s="1"/>
  <c r="A151" i="1"/>
  <c r="A86" i="3" s="1"/>
  <c r="A150" i="1"/>
  <c r="A85" i="3" s="1"/>
  <c r="A149" i="1"/>
  <c r="A84" i="3" s="1"/>
  <c r="A148" i="1"/>
  <c r="A83" i="3" s="1"/>
  <c r="A147" i="1"/>
  <c r="A82" i="3" s="1"/>
  <c r="A146" i="1"/>
  <c r="A81" i="3" s="1"/>
  <c r="A145" i="1"/>
  <c r="A80" i="3" s="1"/>
  <c r="A144" i="1"/>
  <c r="A79" i="3" s="1"/>
  <c r="A143" i="1"/>
  <c r="A78" i="3" s="1"/>
  <c r="A142" i="1"/>
  <c r="A77" i="3" s="1"/>
  <c r="A141" i="1"/>
  <c r="A76" i="3" s="1"/>
  <c r="A140" i="1"/>
  <c r="A75" i="3" s="1"/>
  <c r="A139" i="1"/>
  <c r="A74" i="3" s="1"/>
  <c r="A138" i="1"/>
  <c r="A73" i="3" s="1"/>
  <c r="A137" i="1"/>
  <c r="A72" i="3" s="1"/>
  <c r="C1" i="2"/>
  <c r="C2" i="2"/>
  <c r="C3" i="2"/>
  <c r="C4" i="2"/>
  <c r="C5" i="2"/>
  <c r="C6" i="2"/>
  <c r="C7" i="2"/>
  <c r="C8" i="2"/>
  <c r="C9" i="2"/>
  <c r="C10" i="2"/>
  <c r="C11" i="2"/>
  <c r="C12" i="2"/>
  <c r="C13" i="2"/>
  <c r="C14" i="2"/>
  <c r="C15" i="2"/>
  <c r="C16" i="2"/>
  <c r="C17" i="2"/>
  <c r="C18" i="2"/>
  <c r="C19" i="2"/>
  <c r="C20" i="2"/>
  <c r="C21" i="2"/>
  <c r="C22" i="2"/>
  <c r="C23" i="2"/>
  <c r="C24" i="2"/>
  <c r="C31" i="3" l="1"/>
  <c r="H32" i="3" l="1"/>
  <c r="A64" i="3"/>
</calcChain>
</file>

<file path=xl/sharedStrings.xml><?xml version="1.0" encoding="utf-8"?>
<sst xmlns="http://schemas.openxmlformats.org/spreadsheetml/2006/main" count="340" uniqueCount="232">
  <si>
    <t>1. Complete los siguientes datos generales:</t>
  </si>
  <si>
    <t xml:space="preserve">Lugar: </t>
  </si>
  <si>
    <t xml:space="preserve">Apellido y Nombre / Razón Social: </t>
  </si>
  <si>
    <t xml:space="preserve">Actividad Principal: </t>
  </si>
  <si>
    <t xml:space="preserve">CUIT Nº: </t>
  </si>
  <si>
    <t>Domicilio fiscal de la Empresa:</t>
  </si>
  <si>
    <t xml:space="preserve">Calle y Nº: </t>
  </si>
  <si>
    <t>Localidad:</t>
  </si>
  <si>
    <t xml:space="preserve">Ciudad: </t>
  </si>
  <si>
    <t xml:space="preserve">Departamento: </t>
  </si>
  <si>
    <t xml:space="preserve">Provincia: </t>
  </si>
  <si>
    <t>RUBRO</t>
  </si>
  <si>
    <t>Nota aclaratoria:</t>
  </si>
  <si>
    <t>Ejercicio Año</t>
  </si>
  <si>
    <t>(último ejercicio)</t>
  </si>
  <si>
    <t>RUBROS RELEVANTES DEL ACTIVO</t>
  </si>
  <si>
    <t>Disponibilidades</t>
  </si>
  <si>
    <t>Créditos por Ventas</t>
  </si>
  <si>
    <t>Otros créditos</t>
  </si>
  <si>
    <t>Inversiones</t>
  </si>
  <si>
    <t>Bienes de Cambio</t>
  </si>
  <si>
    <t>Otros Activos Corrientes</t>
  </si>
  <si>
    <t>TOTAL ACTIVO CORRIENTE</t>
  </si>
  <si>
    <t>TOTAL ACTIVO NO CORRIENTE</t>
  </si>
  <si>
    <t>TOTAL DEL ACTIVO</t>
  </si>
  <si>
    <t>RUBROS RELEVANTES DEL PASIVO</t>
  </si>
  <si>
    <t>Deudas Bancarias</t>
  </si>
  <si>
    <t>Remuneraciones y Cargas Sociales</t>
  </si>
  <si>
    <t>Cargas Fiscales</t>
  </si>
  <si>
    <t>Otros Pasivos</t>
  </si>
  <si>
    <t>TOTAL PASIVO CORRIENTE</t>
  </si>
  <si>
    <t>TOTAL PASIVO NO CORRIENTE</t>
  </si>
  <si>
    <t>TOTAL DEL PASIVO</t>
  </si>
  <si>
    <t>PATRIMONIO NETO</t>
  </si>
  <si>
    <t>PASIVO + PATRIMONIO NETO</t>
  </si>
  <si>
    <t>Buenos Aires</t>
  </si>
  <si>
    <t>Catamarca</t>
  </si>
  <si>
    <t>Chaco</t>
  </si>
  <si>
    <t>Chubut</t>
  </si>
  <si>
    <t>Corrientes</t>
  </si>
  <si>
    <t>Formosa</t>
  </si>
  <si>
    <t>Jujuy</t>
  </si>
  <si>
    <t>La Pampa</t>
  </si>
  <si>
    <t>La Rioja</t>
  </si>
  <si>
    <t>Mendoza</t>
  </si>
  <si>
    <t>Misiones</t>
  </si>
  <si>
    <t>Salta</t>
  </si>
  <si>
    <t>San Juan</t>
  </si>
  <si>
    <t>San Luis</t>
  </si>
  <si>
    <t>Santa Cruz</t>
  </si>
  <si>
    <t>Santa Fe</t>
  </si>
  <si>
    <t>Santiago del Estero</t>
  </si>
  <si>
    <t>Córdoba</t>
  </si>
  <si>
    <t>Ciudad Autónoma de Buenos Aires</t>
  </si>
  <si>
    <t>Entre Ríos</t>
  </si>
  <si>
    <t>Neuquén</t>
  </si>
  <si>
    <t>Río Negro</t>
  </si>
  <si>
    <t>Tierra del Fuego, Antártida e Islas del Atlántico Sur</t>
  </si>
  <si>
    <t>Tucumán</t>
  </si>
  <si>
    <t>Período devengado (mes/año):</t>
  </si>
  <si>
    <t>Deudas Comerciales</t>
  </si>
  <si>
    <t>Fecha de inicio de actividad:</t>
  </si>
  <si>
    <t>SI/NO</t>
  </si>
  <si>
    <t>CUIT</t>
  </si>
  <si>
    <t>RAZÓN SOCIAL</t>
  </si>
  <si>
    <t>% DE PARTICIPACIÓN</t>
  </si>
  <si>
    <t>% DE NÓMINA AFECTADA</t>
  </si>
  <si>
    <t>MEDIDAS ADOPTADAS:</t>
  </si>
  <si>
    <t>% DE PERSONAL AFECTADO</t>
  </si>
  <si>
    <t>% DE SALARIO  AFECTADO</t>
  </si>
  <si>
    <t>PERIODO DE VIGENCIA</t>
  </si>
  <si>
    <t>DESVINCULACIONES PROGRAMADAS /REDUCCIÓN DE PERSONAL</t>
  </si>
  <si>
    <t>SUSPENSIONES</t>
  </si>
  <si>
    <t>REDUCCIÓN DE JORNADA</t>
  </si>
  <si>
    <t>SUMA/ASIGNACIÓN NO REMUNERATIVA</t>
  </si>
  <si>
    <t>TIPO DE BENEFICIO</t>
  </si>
  <si>
    <t xml:space="preserve">ORGANISMO OTORGANTE </t>
  </si>
  <si>
    <t>PLAZO DE OTORGAMIENTO</t>
  </si>
  <si>
    <t>%</t>
  </si>
  <si>
    <t>PERIODO</t>
  </si>
  <si>
    <t>VENTAS EN PESOS</t>
  </si>
  <si>
    <t>VENTAS EN CANTIDAD</t>
  </si>
  <si>
    <t xml:space="preserve">Unidad Representativa: </t>
  </si>
  <si>
    <t>Unidad Representativa:</t>
  </si>
  <si>
    <t>DETALLE PRODUCTO/SERVICIO RELEVANTES</t>
  </si>
  <si>
    <t>PRECIO UNITARIO</t>
  </si>
  <si>
    <t xml:space="preserve">PROYECCIÓN DE PRECIO </t>
  </si>
  <si>
    <t>BALANCES CON MES DE CIERRE</t>
  </si>
  <si>
    <t>EJERCICIO AÑO</t>
  </si>
  <si>
    <t>COSTO</t>
  </si>
  <si>
    <t>GASTOS 
ADMINISTRATIVOS</t>
  </si>
  <si>
    <t>GASTOS COMERCIALIZACIÓN</t>
  </si>
  <si>
    <t>GASTOS FINANCIACIÓN</t>
  </si>
  <si>
    <t>OTROS GASTOS/ INGRESOS</t>
  </si>
  <si>
    <t>SUELDOS Y CARGAS SOCIALES APLICABLES AL COSTO</t>
  </si>
  <si>
    <t>INGRESOS POR BENEFICIOS PROMOC. Y OTROS</t>
  </si>
  <si>
    <t>(penúltimo ejercicio)</t>
  </si>
  <si>
    <t>MES / AÑO</t>
  </si>
  <si>
    <t>(anteúltimo ejercicio)</t>
  </si>
  <si>
    <r>
      <t>BALANCE al cierre</t>
    </r>
    <r>
      <rPr>
        <b/>
        <sz val="12"/>
        <color indexed="10"/>
        <rFont val="Arial"/>
        <family val="2"/>
      </rPr>
      <t xml:space="preserve"> </t>
    </r>
    <r>
      <rPr>
        <b/>
        <sz val="12"/>
        <rFont val="Arial"/>
        <family val="2"/>
      </rPr>
      <t>(3)</t>
    </r>
  </si>
  <si>
    <t>VENTAS (*)</t>
  </si>
  <si>
    <t xml:space="preserve">RESULTADOS NETO DESPUÉS DE IMPUESTOS ($) </t>
  </si>
  <si>
    <t>Notas aclaratorias:</t>
  </si>
  <si>
    <t>$</t>
  </si>
  <si>
    <t>(**)</t>
  </si>
  <si>
    <t>(*) La meta/objetivo debe poder ser expresado como valor a alcanzar en número o porcentaje concreto.</t>
  </si>
  <si>
    <t>MOTIVO</t>
  </si>
  <si>
    <t>CAUSA</t>
  </si>
  <si>
    <t>DESCRIPCION IMPACTO 
(del problema)</t>
  </si>
  <si>
    <t>ACCIONES A IMPLEMENTAR 
(Referente Al objetivo y meta a cumplir)</t>
  </si>
  <si>
    <t>META TRIMESTRAL MEDIBLE (*)</t>
  </si>
  <si>
    <t>OBJETIVO ANUAL MEDIBLE 
(monto o porcentaje)</t>
  </si>
  <si>
    <t>DESCRIPCIÓN</t>
  </si>
  <si>
    <t>MONTO o PORCENTAJE</t>
  </si>
  <si>
    <t>CAIDA DE VENTAS / BAJA EN DEMANDA</t>
  </si>
  <si>
    <t>AUMENTO COSTOS FIJOS</t>
  </si>
  <si>
    <t>AUMENTO COSTOS VARIABLES</t>
  </si>
  <si>
    <t>INCREMENTO DE COSTOS FINANCIEROS</t>
  </si>
  <si>
    <t>REDUCCION DE DEMANDA Y AUMENTO DE COSTOS</t>
  </si>
  <si>
    <t>LIMITACIÓN DE ACCESO A CREDITOS (BANCARIOS-PROVEEDORES)</t>
  </si>
  <si>
    <t>AUMENTO INSUMOS DE IMPORTACIÓN</t>
  </si>
  <si>
    <t>RECONVERSION TECNOLÓGICA</t>
  </si>
  <si>
    <t>INCREMENTO DEL PERÍODO DE COBRO</t>
  </si>
  <si>
    <t>DISMINUCIÓN DE PERIODO DE PAGO</t>
  </si>
  <si>
    <t>INCREMENTO DE MOROSIDAD</t>
  </si>
  <si>
    <t>OTROS</t>
  </si>
  <si>
    <t>SI</t>
  </si>
  <si>
    <t>NO</t>
  </si>
  <si>
    <r>
      <t xml:space="preserve">MONTO </t>
    </r>
    <r>
      <rPr>
        <b/>
        <u/>
        <sz val="11"/>
        <rFont val="Arial"/>
        <family val="2"/>
      </rPr>
      <t>MENSUAL</t>
    </r>
    <r>
      <rPr>
        <b/>
        <sz val="11"/>
        <rFont val="Arial"/>
        <family val="2"/>
      </rPr>
      <t xml:space="preserve"> DEL BENEFICIO</t>
    </r>
  </si>
  <si>
    <t>ENERO</t>
  </si>
  <si>
    <t>FEBRERO</t>
  </si>
  <si>
    <t>MARZO</t>
  </si>
  <si>
    <t>ABRIL</t>
  </si>
  <si>
    <t>MAYO</t>
  </si>
  <si>
    <t>JUNIO</t>
  </si>
  <si>
    <t>JULIO</t>
  </si>
  <si>
    <t>AGOSTO</t>
  </si>
  <si>
    <t>SEPTIEMBRE</t>
  </si>
  <si>
    <t>OCTUBRE</t>
  </si>
  <si>
    <t>NOVIEMBRE</t>
  </si>
  <si>
    <t>DICIEMBRE</t>
  </si>
  <si>
    <t>ANÁLISIS HORIZONTAL</t>
  </si>
  <si>
    <t>ANÁLISIS VERTICAL</t>
  </si>
  <si>
    <t>COLUMNA AÑO ACTUAL RESPECTO A COLUMNA 1</t>
  </si>
  <si>
    <t>COLUMNA 1 RESPECTO A COLUMNA 2</t>
  </si>
  <si>
    <t>Actual</t>
  </si>
  <si>
    <t>BALANCE al cierre</t>
  </si>
  <si>
    <t>ÍNDICES</t>
  </si>
  <si>
    <t>CAPITAL DE TRABAJO</t>
  </si>
  <si>
    <t xml:space="preserve">Balance </t>
  </si>
  <si>
    <t>Solvencia</t>
  </si>
  <si>
    <t>Liquidez</t>
  </si>
  <si>
    <t>Endeudamiento</t>
  </si>
  <si>
    <t>Variación</t>
  </si>
  <si>
    <t>Ejercicio Año:</t>
  </si>
  <si>
    <t>1. Datos generales:</t>
  </si>
  <si>
    <t xml:space="preserve">Unidad Representativa 1 </t>
  </si>
  <si>
    <t>Unidad Representativa 2</t>
  </si>
  <si>
    <t>VARIACIÓN INTERMENSUAL 
%</t>
  </si>
  <si>
    <t>VARIACIÓN INTERANUAL 
%</t>
  </si>
  <si>
    <t>VENTAS / INGRESOS EN PESOS</t>
  </si>
  <si>
    <t>VARIACIÓN %</t>
  </si>
  <si>
    <t>VARIACIÓN
 entre 2022/2021
%</t>
  </si>
  <si>
    <t>VARIACIÓN
 entre 2021/2020
%</t>
  </si>
  <si>
    <t>VARIACIÓN PROMEDIO 2022/2021</t>
  </si>
  <si>
    <t>VARIACIÓN PROMEDIO 2021/2020</t>
  </si>
  <si>
    <t>VARIACIÓN DE RESULTADOS %</t>
  </si>
  <si>
    <t xml:space="preserve">EJERCICIO AÑO </t>
  </si>
  <si>
    <t>RESULTADO BRUTO</t>
  </si>
  <si>
    <t>RESULTADO OPERATIVO</t>
  </si>
  <si>
    <t>TOTAL DE GASTOS</t>
  </si>
  <si>
    <t>GASTOS ADMINISTRATIVOS</t>
  </si>
  <si>
    <t>REPRESENTACIÓN DEL TOTAL DE GASTOS/ VENTAS</t>
  </si>
  <si>
    <t>RESULTADO BRUTO (%)</t>
  </si>
  <si>
    <t>RESULTADO OPERATIVO (%)</t>
  </si>
  <si>
    <t>RESULTADO NETO (%)</t>
  </si>
  <si>
    <t>VARIACION %</t>
  </si>
  <si>
    <t>INCIDENCIA DE LOS COSTOS/VENTAS</t>
  </si>
  <si>
    <t>RDO. BRUTO/VENTAS</t>
  </si>
  <si>
    <t>VARIACIÓN INTERANUAL DE VENTAS</t>
  </si>
  <si>
    <t>VARIACIÓN INTERANUAL DEL COSTO</t>
  </si>
  <si>
    <t>VARIACIÓN INTERANUAL DEL RDO. BRUTO</t>
  </si>
  <si>
    <t xml:space="preserve">      Nota aclaratoria:</t>
  </si>
  <si>
    <t xml:space="preserve">     Nota aclaratoria:</t>
  </si>
  <si>
    <t xml:space="preserve">     En caso de ser afirmativo complete el siguiente cuadro.</t>
  </si>
  <si>
    <t xml:space="preserve">      En caso de ser afirmativo complete el siguiente
      cuadro.</t>
  </si>
  <si>
    <t>DESCRIPCIÓN IMPACTO 
(del problema)</t>
  </si>
  <si>
    <t>Otros Pasivos Corrientes</t>
  </si>
  <si>
    <r>
      <t>BALANCE al cierre</t>
    </r>
    <r>
      <rPr>
        <b/>
        <sz val="12"/>
        <color indexed="10"/>
        <rFont val="Arial"/>
        <family val="2"/>
      </rPr>
      <t xml:space="preserve"> </t>
    </r>
    <r>
      <rPr>
        <b/>
        <sz val="12"/>
        <rFont val="Arial"/>
        <family val="2"/>
      </rPr>
      <t>(4)</t>
    </r>
  </si>
  <si>
    <r>
      <t xml:space="preserve">(1)En todos los casos que no haya valor a informar deberá completar con “0”. 
(2) Datos obligatorios al último día del mes inmediato anterior a la inscripción.
(3 y 4) Presentar los datos patrimoniales al cierre de cada ejercicio económico o año calendario, según corresponda a su situación fiscal.  
En caso de no ser sujeto obligado a presentar balance, completar el casillero con los datos patrimoniales al cierre de cada año fiscal.
</t>
    </r>
    <r>
      <rPr>
        <b/>
        <u/>
        <sz val="11"/>
        <rFont val="Arial"/>
        <family val="2"/>
      </rPr>
      <t>Persona Humana</t>
    </r>
    <r>
      <rPr>
        <b/>
        <sz val="11"/>
        <rFont val="Arial"/>
        <family val="2"/>
      </rPr>
      <t>: de no tener discriminado su información patrimonial complete monto total según corresponda en "Otros Activos corrientes / Total Activo no corriente" y "Otros Pasivos corrientes / Total Pasivo no corriente" y el resto de las celdas en "0".</t>
    </r>
  </si>
  <si>
    <t xml:space="preserve">      En caso de ser afirmativo, indique en el siguiente cuadro la empresa controlante/s o
      vinculante/s y porcentaje de participación.</t>
  </si>
  <si>
    <t xml:space="preserve">      En caso de ser afirmativo complete el siguiente
      cuadro (una fila por cada beneficio recibido)</t>
  </si>
  <si>
    <t>CLIENTE</t>
  </si>
  <si>
    <t>Unidad Representativa: (2)</t>
  </si>
  <si>
    <t>Unidad Representativa: 
(2)</t>
  </si>
  <si>
    <r>
      <t>(1) En esta columna deberá Informar monto mensual total de las ventas netas históricas.
(2) Informar aquí unidad en que están expresadas las ventas Por ej: kilogramos, toneladas, unidad de producto que vende, horas hombres , etc.</t>
    </r>
    <r>
      <rPr>
        <b/>
        <sz val="10"/>
        <color rgb="FFFF0000"/>
        <rFont val="Arial"/>
        <family val="2"/>
      </rPr>
      <t xml:space="preserve"> (</t>
    </r>
    <r>
      <rPr>
        <b/>
        <u/>
        <sz val="10"/>
        <color rgb="FFFF0000"/>
        <rFont val="Arial"/>
        <family val="2"/>
      </rPr>
      <t>NO PESOS</t>
    </r>
    <r>
      <rPr>
        <b/>
        <sz val="10"/>
        <color rgb="FFFF0000"/>
        <rFont val="Arial"/>
        <family val="2"/>
      </rPr>
      <t>)</t>
    </r>
    <r>
      <rPr>
        <b/>
        <sz val="10"/>
        <color theme="1"/>
        <rFont val="Arial"/>
        <family val="2"/>
      </rPr>
      <t xml:space="preserve">. Y en las siguientes filas deberá colocar la cantidad según la unidad elegida.
</t>
    </r>
  </si>
  <si>
    <t>Corresponde a precios de venta de los productos / servicios relativos a la actividad principal de la empresa.</t>
  </si>
  <si>
    <t>SUELDOS Y CARGAS SOCIALES NO APLICABLES AL COSTO</t>
  </si>
  <si>
    <t>RDO NETO DESPUÉS DE IMPUESTOS/VENTAS</t>
  </si>
  <si>
    <t>PRUEBA ÁCIDA</t>
  </si>
  <si>
    <t>BALANCES CON MES DE CIERRE:</t>
  </si>
  <si>
    <r>
      <t xml:space="preserve">En los casos de Resultados Negativos (Costos-Gastos-Pérdidas) colocar valor negativo.
(1) Montos correspondientes a ventas de productos o servicios o Ingresos de la actividad principal del ente.
</t>
    </r>
    <r>
      <rPr>
        <b/>
        <u/>
        <sz val="11"/>
        <color theme="1"/>
        <rFont val="Arial"/>
        <family val="2"/>
      </rPr>
      <t>Persona Humana</t>
    </r>
    <r>
      <rPr>
        <b/>
        <sz val="11"/>
        <color theme="1"/>
        <rFont val="Arial"/>
        <family val="2"/>
      </rPr>
      <t>: Complete los totales al cierre de cada año calendario. De no tener identificados los COSTOS y discriminados los GASTOS podrá completar el total de los mismos en una única celda.</t>
    </r>
  </si>
  <si>
    <t>VENTAS (1)</t>
  </si>
  <si>
    <t>EJERCICIO AÑO:</t>
  </si>
  <si>
    <t>Datos Adiconales</t>
  </si>
  <si>
    <t>INCIDENCIA DE LOS SUELDOS TOTALES/COSTOS DE VTAS</t>
  </si>
  <si>
    <t>VENTAS / INGRESOS EN PESOS 
(1)</t>
  </si>
  <si>
    <t>INCIDENCIA DE LOS SUELDOS APLICABLES AL COSTO/COSTOS DE VTAS</t>
  </si>
  <si>
    <t>Nota aclaratoria: Ejemplo</t>
  </si>
  <si>
    <r>
      <rPr>
        <b/>
        <u/>
        <sz val="10"/>
        <rFont val="Arial"/>
        <family val="2"/>
      </rPr>
      <t>CAUSA</t>
    </r>
    <r>
      <rPr>
        <b/>
        <sz val="10"/>
        <rFont val="Arial"/>
        <family val="2"/>
      </rPr>
      <t xml:space="preserve">: Reducción de demanda y aumento de costos / </t>
    </r>
    <r>
      <rPr>
        <b/>
        <u/>
        <sz val="10"/>
        <rFont val="Arial"/>
        <family val="2"/>
      </rPr>
      <t>DESCRIPCIÓN IMPACTO</t>
    </r>
    <r>
      <rPr>
        <b/>
        <sz val="10"/>
        <rFont val="Arial"/>
        <family val="2"/>
      </rPr>
      <t xml:space="preserve">: disminución de ventas con aumento de costos fijos y variables / </t>
    </r>
    <r>
      <rPr>
        <b/>
        <u/>
        <sz val="10"/>
        <rFont val="Arial"/>
        <family val="2"/>
      </rPr>
      <t>META TRIMESTRAL MEDIBLE</t>
    </r>
    <r>
      <rPr>
        <b/>
        <sz val="10"/>
        <rFont val="Arial"/>
        <family val="2"/>
      </rPr>
      <t xml:space="preserve">: </t>
    </r>
    <r>
      <rPr>
        <b/>
        <u/>
        <sz val="10"/>
        <rFont val="Arial"/>
        <family val="2"/>
      </rPr>
      <t>DESCRIPCIÓN:</t>
    </r>
    <r>
      <rPr>
        <b/>
        <sz val="10"/>
        <rFont val="Arial"/>
        <family val="2"/>
      </rPr>
      <t xml:space="preserve"> Incremento de Ventas, </t>
    </r>
    <r>
      <rPr>
        <b/>
        <u/>
        <sz val="10"/>
        <rFont val="Arial"/>
        <family val="2"/>
      </rPr>
      <t>MONTO O PORCENTAJE</t>
    </r>
    <r>
      <rPr>
        <b/>
        <sz val="10"/>
        <rFont val="Arial"/>
        <family val="2"/>
      </rPr>
      <t xml:space="preserve">: 80% /
</t>
    </r>
    <r>
      <rPr>
        <b/>
        <u/>
        <sz val="10"/>
        <rFont val="Arial"/>
        <family val="2"/>
      </rPr>
      <t>OBJETIVO ANUAL MEDIBLE</t>
    </r>
    <r>
      <rPr>
        <b/>
        <sz val="10"/>
        <rFont val="Arial"/>
        <family val="2"/>
      </rPr>
      <t xml:space="preserve">:  100% / </t>
    </r>
    <r>
      <rPr>
        <b/>
        <u/>
        <sz val="10"/>
        <rFont val="Arial"/>
        <family val="2"/>
      </rPr>
      <t>ACCIONES A IMPLEMENTAR</t>
    </r>
    <r>
      <rPr>
        <b/>
        <sz val="10"/>
        <rFont val="Arial"/>
        <family val="2"/>
      </rPr>
      <t xml:space="preserve">: Desarrollo de e-commerce + ampliación de oferta de productos. </t>
    </r>
  </si>
  <si>
    <t>DESDE</t>
  </si>
  <si>
    <t>HASTA</t>
  </si>
  <si>
    <t xml:space="preserve">6. Detalle los motivos por los cuales solicita la asistencia del Programa y describa las acciones que realizará para solucionarlos : </t>
  </si>
  <si>
    <t>14. informe los siguientes datos históricos que deberán surgir de los dos últimos balances.</t>
  </si>
  <si>
    <t>2. Datos patrimoniales:</t>
  </si>
  <si>
    <t>12. Ventas en pesos y en unidades</t>
  </si>
  <si>
    <t>13. Lista de precios de hasta 3 productos/servicios en términos  de relevancia en relación a las Ventas en pesos.</t>
  </si>
  <si>
    <r>
      <rPr>
        <b/>
        <sz val="14"/>
        <rFont val="Arial"/>
        <family val="2"/>
      </rPr>
      <t>Completar TODAS las celdas</t>
    </r>
    <r>
      <rPr>
        <b/>
        <sz val="14"/>
        <color indexed="62"/>
        <rFont val="Arial"/>
        <family val="2"/>
      </rPr>
      <t xml:space="preserve"> </t>
    </r>
    <r>
      <rPr>
        <b/>
        <sz val="20"/>
        <color indexed="62"/>
        <rFont val="Arial"/>
        <family val="2"/>
      </rPr>
      <t>coloreadas en azul</t>
    </r>
    <r>
      <rPr>
        <b/>
        <sz val="20"/>
        <rFont val="Arial"/>
        <family val="2"/>
      </rPr>
      <t xml:space="preserve"> </t>
    </r>
    <r>
      <rPr>
        <b/>
        <sz val="14"/>
        <rFont val="Arial"/>
        <family val="2"/>
      </rPr>
      <t>de la siguiente planilla:</t>
    </r>
    <r>
      <rPr>
        <b/>
        <sz val="13"/>
        <rFont val="Arial"/>
        <family val="2"/>
      </rPr>
      <t xml:space="preserve">
Para asegurar la celeridad del proceso de evaluación es fundamental que las empresas solicitantes incorporen los datos requeridos en los casilleros dispuestos para tal fin, sin alterar la estructura ni el formato de la planilla.</t>
    </r>
  </si>
  <si>
    <t xml:space="preserve">Breve descripción del bien o servicio principal: </t>
  </si>
  <si>
    <t>Indique los siguientes datos patrimoniales: (1)</t>
  </si>
  <si>
    <t>Anexo II – Identificación de problemática y Plan de acción con metas</t>
  </si>
  <si>
    <t xml:space="preserve">Detalle los motivos por los cuales solicita la asistencia del Programa y describa las acciones que realizará para solucionarlos : </t>
  </si>
  <si>
    <t>Indique "SI" si es empresa controlada o vinculada y "NO" en caso contrario</t>
  </si>
  <si>
    <t>Indique " SI ", si se realizaron reducciones de jornada de trabajo y/o suspensiones los últimos 3 meses o " NO" en caso contrario:</t>
  </si>
  <si>
    <t>Indique "SÍ" si  la empresa se encuentra en Procedimiento Preventivo de Crisis o "NO" en caso contrario</t>
  </si>
  <si>
    <t>Indique "SI" si la empresa recibió o recibe en los últimos seis meses, algún tipo de subsidio  de cualquier índole o apoyo estatal (subsidios o desgravaciones por zona desfavorable, créditos, etc.) o "NO" en caso contrario</t>
  </si>
  <si>
    <t>Indique Total mensual de Ventas en pesos y en unidades</t>
  </si>
  <si>
    <t>Describa la lista de precios de hasta 3 productos/servicios en términos  de relevancia en relación a las Ventas en pesos.</t>
  </si>
  <si>
    <t>Anexo II Información Complementaria</t>
  </si>
  <si>
    <t xml:space="preserve">Indique "SI" si la empresa posee clientes que individualmente representen más del 30% de las ventas. </t>
  </si>
  <si>
    <t>Anexo II - Información Histórica</t>
  </si>
  <si>
    <t>informe los siguientes datos históricos que deberán surgir de los dos últimos 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</si>
</sst>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 #,##0.00;&quot;$&quot;\ \-#,##0.00"/>
    <numFmt numFmtId="44" formatCode="_ &quot;$&quot;\ * #,##0.00_ ;_ &quot;$&quot;\ * \-#,##0.00_ ;_ &quot;$&quot;\ * &quot;-&quot;??_ ;_ @_ "/>
    <numFmt numFmtId="164" formatCode="&quot;$&quot;\ #,##0.00;\-&quot;$&quot;\ #,##0.00"/>
    <numFmt numFmtId="165" formatCode="mm/yyyy"/>
    <numFmt numFmtId="166" formatCode="_ &quot;$&quot;\ * #,##0_ ;_ &quot;$&quot;\ * \-#,##0_ ;_ &quot;$&quot;\ * &quot;-&quot;??_ ;_ @_ "/>
    <numFmt numFmtId="167" formatCode="#,##0.00_ ;[Red]\-#,##0.00\ "/>
    <numFmt numFmtId="168" formatCode="dd/mm/yyyy;@"/>
  </numFmts>
  <fonts count="76" x14ac:knownFonts="1">
    <font>
      <sz val="11"/>
      <color theme="1"/>
      <name val="Calibri"/>
      <family val="2"/>
      <scheme val="minor"/>
    </font>
    <font>
      <b/>
      <sz val="11"/>
      <color theme="1"/>
      <name val="Calibri"/>
      <family val="2"/>
      <scheme val="minor"/>
    </font>
    <font>
      <sz val="10"/>
      <name val="Arial"/>
      <family val="2"/>
    </font>
    <font>
      <sz val="10"/>
      <name val="Century Gothic"/>
      <family val="2"/>
    </font>
    <font>
      <b/>
      <sz val="16"/>
      <name val="Century Gothic"/>
      <family val="2"/>
    </font>
    <font>
      <b/>
      <sz val="12"/>
      <name val="Century Gothic"/>
      <family val="2"/>
    </font>
    <font>
      <b/>
      <sz val="11"/>
      <name val="Century Gothic"/>
      <family val="2"/>
    </font>
    <font>
      <sz val="12"/>
      <name val="Century Gothic"/>
      <family val="2"/>
    </font>
    <font>
      <sz val="12"/>
      <color theme="0"/>
      <name val="Century Gothic"/>
      <family val="2"/>
    </font>
    <font>
      <sz val="11"/>
      <color theme="1"/>
      <name val="Century Gothic"/>
      <family val="2"/>
    </font>
    <font>
      <sz val="11"/>
      <name val="Century Gothic"/>
      <family val="2"/>
    </font>
    <font>
      <sz val="11"/>
      <color theme="0"/>
      <name val="Century Gothic"/>
      <family val="2"/>
    </font>
    <font>
      <sz val="10"/>
      <color theme="0"/>
      <name val="Century Gothic"/>
      <family val="2"/>
    </font>
    <font>
      <b/>
      <sz val="13"/>
      <name val="Arial"/>
      <family val="2"/>
    </font>
    <font>
      <b/>
      <sz val="12"/>
      <name val="Arial"/>
      <family val="2"/>
    </font>
    <font>
      <b/>
      <sz val="11"/>
      <name val="Arial"/>
      <family val="2"/>
    </font>
    <font>
      <sz val="12"/>
      <name val="Arial"/>
      <family val="2"/>
    </font>
    <font>
      <b/>
      <sz val="12"/>
      <color theme="1"/>
      <name val="Arial"/>
      <family val="2"/>
    </font>
    <font>
      <b/>
      <sz val="12"/>
      <color indexed="10"/>
      <name val="Arial"/>
      <family val="2"/>
    </font>
    <font>
      <b/>
      <sz val="12"/>
      <color theme="0"/>
      <name val="Arial"/>
      <family val="2"/>
    </font>
    <font>
      <b/>
      <sz val="11"/>
      <color theme="1"/>
      <name val="Arial"/>
      <family val="2"/>
    </font>
    <font>
      <b/>
      <sz val="11"/>
      <color theme="0"/>
      <name val="Arial"/>
      <family val="2"/>
    </font>
    <font>
      <sz val="11"/>
      <color theme="1"/>
      <name val="Arial"/>
      <family val="2"/>
    </font>
    <font>
      <sz val="13"/>
      <name val="Arial"/>
      <family val="2"/>
    </font>
    <font>
      <sz val="11"/>
      <color theme="1"/>
      <name val="Calibri"/>
      <family val="2"/>
      <scheme val="minor"/>
    </font>
    <font>
      <b/>
      <sz val="18"/>
      <name val="Century Gothic"/>
      <family val="2"/>
    </font>
    <font>
      <sz val="18"/>
      <name val="Century Gothic"/>
      <family val="2"/>
    </font>
    <font>
      <b/>
      <sz val="18"/>
      <color rgb="FFFF0000"/>
      <name val="Century Gothic"/>
      <family val="2"/>
    </font>
    <font>
      <sz val="18"/>
      <color theme="0"/>
      <name val="Century Gothic"/>
      <family val="2"/>
    </font>
    <font>
      <sz val="18"/>
      <color theme="1"/>
      <name val="Century Gothic"/>
      <family val="2"/>
    </font>
    <font>
      <sz val="18"/>
      <color theme="1"/>
      <name val="Arial"/>
      <family val="2"/>
    </font>
    <font>
      <sz val="18"/>
      <color rgb="FFFF0000"/>
      <name val="Century Gothic"/>
      <family val="2"/>
    </font>
    <font>
      <i/>
      <sz val="18"/>
      <name val="Century Gothic"/>
      <family val="2"/>
    </font>
    <font>
      <i/>
      <sz val="18"/>
      <name val="Arial"/>
      <family val="2"/>
    </font>
    <font>
      <sz val="18"/>
      <color theme="1"/>
      <name val="Calibri"/>
      <family val="2"/>
      <scheme val="minor"/>
    </font>
    <font>
      <b/>
      <i/>
      <sz val="18"/>
      <color rgb="FFFF0000"/>
      <name val="Arial"/>
      <family val="2"/>
    </font>
    <font>
      <sz val="18"/>
      <name val="Arial"/>
      <family val="2"/>
    </font>
    <font>
      <b/>
      <sz val="11"/>
      <color theme="1"/>
      <name val="Century Gothic"/>
      <family val="2"/>
    </font>
    <font>
      <b/>
      <sz val="11"/>
      <name val="Arial Black"/>
      <family val="2"/>
    </font>
    <font>
      <b/>
      <sz val="10"/>
      <color theme="1"/>
      <name val="Arial"/>
      <family val="2"/>
    </font>
    <font>
      <b/>
      <u/>
      <sz val="11"/>
      <name val="Arial"/>
      <family val="2"/>
    </font>
    <font>
      <b/>
      <u/>
      <sz val="11"/>
      <color theme="1"/>
      <name val="Arial"/>
      <family val="2"/>
    </font>
    <font>
      <b/>
      <sz val="14"/>
      <name val="Arial"/>
      <family val="2"/>
    </font>
    <font>
      <b/>
      <sz val="14"/>
      <color indexed="62"/>
      <name val="Arial"/>
      <family val="2"/>
    </font>
    <font>
      <b/>
      <sz val="10"/>
      <name val="Century Gothic"/>
      <family val="2"/>
    </font>
    <font>
      <b/>
      <sz val="9"/>
      <name val="Century Gothic"/>
      <family val="2"/>
    </font>
    <font>
      <b/>
      <sz val="8"/>
      <name val="Century Gothic"/>
      <family val="2"/>
    </font>
    <font>
      <b/>
      <sz val="9"/>
      <color theme="1"/>
      <name val="Arial"/>
      <family val="2"/>
    </font>
    <font>
      <sz val="12"/>
      <color theme="0"/>
      <name val="Arial"/>
      <family val="2"/>
    </font>
    <font>
      <sz val="11"/>
      <color theme="0"/>
      <name val="Arial"/>
      <family val="2"/>
    </font>
    <font>
      <sz val="11"/>
      <name val="Calibri"/>
      <family val="2"/>
      <scheme val="minor"/>
    </font>
    <font>
      <b/>
      <sz val="10"/>
      <color rgb="FFFF0000"/>
      <name val="Arial"/>
      <family val="2"/>
    </font>
    <font>
      <b/>
      <u/>
      <sz val="10"/>
      <color rgb="FFFF0000"/>
      <name val="Arial"/>
      <family val="2"/>
    </font>
    <font>
      <b/>
      <sz val="10"/>
      <name val="Arial"/>
      <family val="2"/>
    </font>
    <font>
      <b/>
      <sz val="10.5"/>
      <name val="Arial"/>
      <family val="2"/>
    </font>
    <font>
      <b/>
      <sz val="10"/>
      <color theme="1"/>
      <name val="Century Gothic"/>
      <family val="2"/>
    </font>
    <font>
      <b/>
      <sz val="9"/>
      <name val="Arial"/>
      <family val="2"/>
    </font>
    <font>
      <sz val="10"/>
      <color theme="1"/>
      <name val="Arial"/>
      <family val="2"/>
    </font>
    <font>
      <b/>
      <sz val="10"/>
      <name val="Calibri"/>
      <family val="2"/>
      <scheme val="minor"/>
    </font>
    <font>
      <b/>
      <u val="double"/>
      <sz val="11"/>
      <name val="Arial"/>
      <family val="2"/>
    </font>
    <font>
      <b/>
      <sz val="20"/>
      <color indexed="62"/>
      <name val="Arial"/>
      <family val="2"/>
    </font>
    <font>
      <b/>
      <sz val="20"/>
      <name val="Arial"/>
      <family val="2"/>
    </font>
    <font>
      <b/>
      <u/>
      <sz val="10"/>
      <name val="Arial"/>
      <family val="2"/>
    </font>
    <font>
      <b/>
      <sz val="14"/>
      <color theme="1"/>
      <name val="Arial"/>
      <family val="2"/>
    </font>
    <font>
      <b/>
      <sz val="12"/>
      <color theme="1"/>
      <name val="Calibri"/>
      <family val="2"/>
      <scheme val="minor"/>
    </font>
    <font>
      <sz val="9"/>
      <color theme="0"/>
      <name val="Century Gothic"/>
      <family val="2"/>
    </font>
    <font>
      <b/>
      <sz val="14"/>
      <color theme="0"/>
      <name val="Arial"/>
      <family val="2"/>
    </font>
    <font>
      <b/>
      <sz val="11"/>
      <color theme="0"/>
      <name val="Calibri"/>
      <family val="2"/>
      <scheme val="minor"/>
    </font>
    <font>
      <sz val="12"/>
      <color theme="0"/>
      <name val="Calibri"/>
      <family val="2"/>
      <scheme val="minor"/>
    </font>
    <font>
      <b/>
      <sz val="12"/>
      <color theme="0"/>
      <name val="Century Gothic"/>
      <family val="2"/>
    </font>
    <font>
      <sz val="12"/>
      <color theme="0" tint="-0.499984740745262"/>
      <name val="Century Gothic"/>
      <family val="2"/>
    </font>
    <font>
      <sz val="11"/>
      <color theme="0"/>
      <name val="Calibri"/>
      <family val="2"/>
      <scheme val="minor"/>
    </font>
    <font>
      <sz val="10"/>
      <color theme="0"/>
      <name val="Calibri"/>
      <family val="2"/>
      <scheme val="minor"/>
    </font>
    <font>
      <sz val="10"/>
      <color theme="0"/>
      <name val="Arial"/>
      <family val="2"/>
    </font>
    <font>
      <b/>
      <u val="double"/>
      <sz val="24"/>
      <name val="Arial Black"/>
      <family val="2"/>
    </font>
    <font>
      <sz val="14"/>
      <name val="Century Gothic"/>
      <family val="2"/>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bgColor indexed="64"/>
      </patternFill>
    </fill>
    <fill>
      <patternFill patternType="solid">
        <fgColor rgb="FF9BBB59"/>
        <bgColor indexed="64"/>
      </patternFill>
    </fill>
    <fill>
      <patternFill patternType="solid">
        <fgColor theme="4"/>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6"/>
        <bgColor indexed="64"/>
      </patternFill>
    </fill>
    <fill>
      <patternFill patternType="solid">
        <fgColor theme="1" tint="0.34998626667073579"/>
        <bgColor indexed="64"/>
      </patternFill>
    </fill>
    <fill>
      <patternFill patternType="solid">
        <fgColor theme="4" tint="0.39997558519241921"/>
        <bgColor indexed="64"/>
      </patternFill>
    </fill>
    <fill>
      <patternFill patternType="solid">
        <fgColor theme="3" tint="0.79998168889431442"/>
        <bgColor indexed="64"/>
      </patternFill>
    </fill>
  </fills>
  <borders count="70">
    <border>
      <left/>
      <right/>
      <top/>
      <bottom/>
      <diagonal/>
    </border>
    <border>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55"/>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0" fontId="2" fillId="0" borderId="0"/>
    <xf numFmtId="0" fontId="2" fillId="0" borderId="0"/>
    <xf numFmtId="44" fontId="24" fillId="0" borderId="0" applyFont="0" applyFill="0" applyBorder="0" applyAlignment="0" applyProtection="0"/>
    <xf numFmtId="9" fontId="24" fillId="0" borderId="0" applyFont="0" applyFill="0" applyBorder="0" applyAlignment="0" applyProtection="0"/>
    <xf numFmtId="0" fontId="2" fillId="0" borderId="0"/>
  </cellStyleXfs>
  <cellXfs count="534">
    <xf numFmtId="0" fontId="0" fillId="0" borderId="0" xfId="0"/>
    <xf numFmtId="4" fontId="3" fillId="2" borderId="0" xfId="1" applyNumberFormat="1" applyFont="1" applyFill="1" applyAlignment="1">
      <alignment vertical="center"/>
    </xf>
    <xf numFmtId="4" fontId="3" fillId="2" borderId="1" xfId="1" applyNumberFormat="1" applyFont="1" applyFill="1" applyBorder="1" applyAlignment="1">
      <alignment vertical="center"/>
    </xf>
    <xf numFmtId="4" fontId="5" fillId="2" borderId="0" xfId="1" applyNumberFormat="1" applyFont="1" applyFill="1" applyAlignment="1">
      <alignment horizontal="left" vertical="center"/>
    </xf>
    <xf numFmtId="4" fontId="3" fillId="3" borderId="0" xfId="1" applyNumberFormat="1" applyFont="1" applyFill="1" applyAlignment="1">
      <alignment vertical="center"/>
    </xf>
    <xf numFmtId="4" fontId="5" fillId="3" borderId="0" xfId="1" applyNumberFormat="1" applyFont="1" applyFill="1" applyAlignment="1">
      <alignment horizontal="left" vertical="center"/>
    </xf>
    <xf numFmtId="4" fontId="6" fillId="2" borderId="0" xfId="1" applyNumberFormat="1" applyFont="1" applyFill="1" applyAlignment="1">
      <alignment vertical="center"/>
    </xf>
    <xf numFmtId="4" fontId="7" fillId="0" borderId="0" xfId="1" applyNumberFormat="1" applyFont="1" applyAlignment="1">
      <alignment vertical="center"/>
    </xf>
    <xf numFmtId="4" fontId="8" fillId="5" borderId="0" xfId="1" applyNumberFormat="1" applyFont="1" applyFill="1" applyBorder="1" applyAlignment="1">
      <alignment vertical="center"/>
    </xf>
    <xf numFmtId="4" fontId="8" fillId="5" borderId="0" xfId="1" applyNumberFormat="1" applyFont="1" applyFill="1" applyBorder="1" applyAlignment="1" applyProtection="1">
      <alignment vertical="center"/>
    </xf>
    <xf numFmtId="4" fontId="7" fillId="2" borderId="0" xfId="1" applyNumberFormat="1" applyFont="1" applyFill="1" applyBorder="1" applyAlignment="1">
      <alignment horizontal="left" vertical="center" wrapText="1"/>
    </xf>
    <xf numFmtId="4" fontId="7" fillId="2" borderId="0" xfId="1" applyNumberFormat="1" applyFont="1" applyFill="1" applyBorder="1" applyAlignment="1">
      <alignment vertical="center"/>
    </xf>
    <xf numFmtId="4" fontId="7" fillId="0" borderId="0" xfId="1" applyNumberFormat="1" applyFont="1" applyFill="1" applyBorder="1" applyAlignment="1">
      <alignment vertical="center"/>
    </xf>
    <xf numFmtId="4" fontId="7" fillId="2" borderId="0" xfId="1" applyNumberFormat="1" applyFont="1" applyFill="1" applyAlignment="1">
      <alignment vertical="center"/>
    </xf>
    <xf numFmtId="0" fontId="0" fillId="3" borderId="2" xfId="0" applyFill="1" applyBorder="1"/>
    <xf numFmtId="0" fontId="0" fillId="3" borderId="8" xfId="0" applyFill="1" applyBorder="1"/>
    <xf numFmtId="0" fontId="0" fillId="3" borderId="11" xfId="0" applyFill="1" applyBorder="1"/>
    <xf numFmtId="0" fontId="9" fillId="3" borderId="3" xfId="0" applyFont="1" applyFill="1" applyBorder="1" applyAlignment="1">
      <alignment vertical="center" wrapText="1"/>
    </xf>
    <xf numFmtId="0" fontId="0" fillId="3" borderId="8" xfId="0" applyFill="1" applyBorder="1" applyAlignment="1">
      <alignment vertical="center"/>
    </xf>
    <xf numFmtId="4" fontId="10" fillId="2" borderId="0" xfId="1" applyNumberFormat="1" applyFont="1" applyFill="1" applyBorder="1" applyAlignment="1">
      <alignment horizontal="left" vertical="center" wrapText="1"/>
    </xf>
    <xf numFmtId="4" fontId="10" fillId="5" borderId="0" xfId="1" applyNumberFormat="1" applyFont="1" applyFill="1" applyBorder="1" applyAlignment="1">
      <alignment horizontal="left" vertical="center" wrapText="1"/>
    </xf>
    <xf numFmtId="14" fontId="11" fillId="2" borderId="0" xfId="1" applyNumberFormat="1" applyFont="1" applyFill="1" applyBorder="1" applyAlignment="1">
      <alignment horizontal="left" vertical="center" wrapText="1"/>
    </xf>
    <xf numFmtId="4" fontId="12" fillId="2" borderId="0" xfId="1" applyNumberFormat="1" applyFont="1" applyFill="1" applyAlignment="1">
      <alignment vertical="center"/>
    </xf>
    <xf numFmtId="4" fontId="13" fillId="3" borderId="0" xfId="1" applyNumberFormat="1" applyFont="1" applyFill="1" applyAlignment="1">
      <alignment vertical="center"/>
    </xf>
    <xf numFmtId="4" fontId="15" fillId="2" borderId="0" xfId="1" applyNumberFormat="1" applyFont="1" applyFill="1" applyAlignment="1">
      <alignment vertical="center"/>
    </xf>
    <xf numFmtId="4" fontId="2" fillId="2" borderId="0" xfId="1" applyNumberFormat="1" applyFont="1" applyFill="1" applyAlignment="1">
      <alignment vertical="center"/>
    </xf>
    <xf numFmtId="4" fontId="16" fillId="0" borderId="0" xfId="1" applyNumberFormat="1" applyFont="1" applyBorder="1" applyAlignment="1">
      <alignment vertical="center"/>
    </xf>
    <xf numFmtId="0" fontId="19" fillId="4" borderId="5" xfId="0" applyFont="1" applyFill="1" applyBorder="1" applyAlignment="1" applyProtection="1">
      <alignment horizontal="center" vertical="center"/>
      <protection locked="0"/>
    </xf>
    <xf numFmtId="0" fontId="20" fillId="3" borderId="5" xfId="0" applyFont="1" applyFill="1" applyBorder="1" applyAlignment="1">
      <alignment horizontal="center" vertical="center"/>
    </xf>
    <xf numFmtId="0" fontId="22" fillId="3" borderId="12" xfId="0" applyFont="1" applyFill="1" applyBorder="1" applyAlignment="1">
      <alignment vertical="center" wrapText="1"/>
    </xf>
    <xf numFmtId="164" fontId="21" fillId="4" borderId="12" xfId="2" applyNumberFormat="1" applyFont="1" applyFill="1" applyBorder="1" applyAlignment="1" applyProtection="1">
      <alignment vertical="center"/>
      <protection locked="0"/>
    </xf>
    <xf numFmtId="0" fontId="22" fillId="3" borderId="3" xfId="0" applyFont="1" applyFill="1" applyBorder="1" applyAlignment="1">
      <alignment vertical="center" wrapText="1"/>
    </xf>
    <xf numFmtId="0" fontId="22" fillId="3" borderId="8" xfId="0" applyFont="1" applyFill="1" applyBorder="1" applyAlignment="1">
      <alignment vertical="center"/>
    </xf>
    <xf numFmtId="164" fontId="21" fillId="6" borderId="12" xfId="2" applyNumberFormat="1" applyFont="1" applyFill="1" applyBorder="1" applyAlignment="1" applyProtection="1">
      <alignment vertical="center"/>
    </xf>
    <xf numFmtId="164" fontId="20" fillId="3" borderId="3" xfId="0" applyNumberFormat="1" applyFont="1" applyFill="1" applyBorder="1" applyAlignment="1">
      <alignment vertical="center"/>
    </xf>
    <xf numFmtId="164" fontId="20" fillId="3" borderId="5" xfId="0" applyNumberFormat="1" applyFont="1" applyFill="1" applyBorder="1" applyAlignment="1">
      <alignment vertical="center"/>
    </xf>
    <xf numFmtId="0" fontId="22" fillId="3" borderId="11" xfId="0" applyFont="1" applyFill="1" applyBorder="1" applyAlignment="1">
      <alignment vertical="center"/>
    </xf>
    <xf numFmtId="4" fontId="23" fillId="3" borderId="0" xfId="1" applyNumberFormat="1" applyFont="1" applyFill="1" applyAlignment="1">
      <alignment vertical="center"/>
    </xf>
    <xf numFmtId="4" fontId="4" fillId="2" borderId="0" xfId="1" applyNumberFormat="1" applyFont="1" applyFill="1" applyAlignment="1">
      <alignment horizontal="center" vertical="center"/>
    </xf>
    <xf numFmtId="4" fontId="3" fillId="2" borderId="0" xfId="1" applyNumberFormat="1" applyFont="1" applyFill="1" applyAlignment="1">
      <alignment horizontal="center" vertical="center"/>
    </xf>
    <xf numFmtId="4" fontId="26" fillId="5" borderId="0" xfId="1" applyNumberFormat="1" applyFont="1" applyFill="1" applyBorder="1" applyAlignment="1">
      <alignment horizontal="left" wrapText="1"/>
    </xf>
    <xf numFmtId="4" fontId="27" fillId="5" borderId="0" xfId="1" applyNumberFormat="1" applyFont="1" applyFill="1" applyBorder="1" applyAlignment="1">
      <alignment horizontal="center" vertical="center"/>
    </xf>
    <xf numFmtId="4" fontId="26" fillId="5" borderId="0" xfId="1" applyNumberFormat="1" applyFont="1" applyFill="1" applyBorder="1" applyAlignment="1">
      <alignment horizontal="left"/>
    </xf>
    <xf numFmtId="4" fontId="26" fillId="5" borderId="0" xfId="1" applyNumberFormat="1" applyFont="1" applyFill="1" applyAlignment="1"/>
    <xf numFmtId="4" fontId="26" fillId="0" borderId="0" xfId="1" applyNumberFormat="1" applyFont="1" applyAlignment="1">
      <alignment vertical="center"/>
    </xf>
    <xf numFmtId="4" fontId="26" fillId="5" borderId="0" xfId="1" applyNumberFormat="1" applyFont="1" applyFill="1" applyBorder="1" applyAlignment="1">
      <alignment vertical="top" wrapText="1"/>
    </xf>
    <xf numFmtId="4" fontId="26" fillId="5" borderId="0" xfId="1" applyNumberFormat="1" applyFont="1" applyFill="1" applyAlignment="1">
      <alignment vertical="center"/>
    </xf>
    <xf numFmtId="4" fontId="28" fillId="5" borderId="0" xfId="1" applyNumberFormat="1" applyFont="1" applyFill="1" applyBorder="1" applyAlignment="1">
      <alignment horizontal="left" vertical="top" wrapText="1"/>
    </xf>
    <xf numFmtId="4" fontId="26" fillId="5" borderId="0" xfId="1" applyNumberFormat="1" applyFont="1" applyFill="1" applyBorder="1" applyAlignment="1">
      <alignment horizontal="left" vertical="top" wrapText="1"/>
    </xf>
    <xf numFmtId="4" fontId="25" fillId="2" borderId="0" xfId="1" applyNumberFormat="1" applyFont="1" applyFill="1" applyAlignment="1">
      <alignment wrapText="1"/>
    </xf>
    <xf numFmtId="4" fontId="26" fillId="2" borderId="0" xfId="1" applyNumberFormat="1" applyFont="1" applyFill="1" applyAlignment="1">
      <alignment horizontal="left" vertical="center" wrapText="1"/>
    </xf>
    <xf numFmtId="4" fontId="26" fillId="2" borderId="0" xfId="1" applyNumberFormat="1" applyFont="1" applyFill="1" applyAlignment="1">
      <alignment horizontal="center" vertical="center"/>
    </xf>
    <xf numFmtId="4" fontId="26" fillId="2" borderId="0" xfId="1" applyNumberFormat="1" applyFont="1" applyFill="1" applyBorder="1" applyAlignment="1">
      <alignment vertical="center"/>
    </xf>
    <xf numFmtId="4" fontId="26" fillId="5" borderId="0" xfId="1" applyNumberFormat="1" applyFont="1" applyFill="1" applyBorder="1" applyAlignment="1">
      <alignment horizontal="center" vertical="center"/>
    </xf>
    <xf numFmtId="4" fontId="29" fillId="5" borderId="0" xfId="1" applyNumberFormat="1" applyFont="1" applyFill="1" applyBorder="1" applyAlignment="1">
      <alignment horizontal="left" vertical="center" wrapText="1"/>
    </xf>
    <xf numFmtId="4" fontId="30" fillId="5" borderId="0" xfId="1" applyNumberFormat="1" applyFont="1" applyFill="1" applyBorder="1" applyAlignment="1">
      <alignment horizontal="left" vertical="center" wrapText="1"/>
    </xf>
    <xf numFmtId="4" fontId="26" fillId="5" borderId="0" xfId="1" applyNumberFormat="1" applyFont="1" applyFill="1" applyBorder="1" applyAlignment="1">
      <alignment vertical="center" wrapText="1"/>
    </xf>
    <xf numFmtId="4" fontId="27" fillId="5" borderId="0" xfId="1" applyNumberFormat="1" applyFont="1" applyFill="1" applyBorder="1" applyAlignment="1">
      <alignment horizontal="left" vertical="top" wrapText="1"/>
    </xf>
    <xf numFmtId="4" fontId="29" fillId="5" borderId="0" xfId="1" applyNumberFormat="1" applyFont="1" applyFill="1" applyBorder="1" applyAlignment="1">
      <alignment vertical="center" wrapText="1"/>
    </xf>
    <xf numFmtId="4" fontId="30" fillId="5" borderId="0" xfId="1" applyNumberFormat="1" applyFont="1" applyFill="1" applyBorder="1" applyAlignment="1">
      <alignment vertical="center" wrapText="1"/>
    </xf>
    <xf numFmtId="4" fontId="26" fillId="2" borderId="0" xfId="1" applyNumberFormat="1" applyFont="1" applyFill="1" applyAlignment="1">
      <alignment vertical="center"/>
    </xf>
    <xf numFmtId="4" fontId="26" fillId="5" borderId="0" xfId="1" applyNumberFormat="1" applyFont="1" applyFill="1" applyBorder="1" applyAlignment="1">
      <alignment vertical="center"/>
    </xf>
    <xf numFmtId="4" fontId="25" fillId="5" borderId="0" xfId="1" applyNumberFormat="1" applyFont="1" applyFill="1" applyBorder="1" applyAlignment="1">
      <alignment horizontal="left" wrapText="1"/>
    </xf>
    <xf numFmtId="0" fontId="25" fillId="5" borderId="0" xfId="1" applyNumberFormat="1" applyFont="1" applyFill="1" applyBorder="1" applyAlignment="1">
      <alignment horizontal="center" vertical="center" wrapText="1"/>
    </xf>
    <xf numFmtId="4" fontId="32" fillId="2" borderId="0" xfId="1" applyNumberFormat="1" applyFont="1" applyFill="1" applyAlignment="1">
      <alignment wrapText="1"/>
    </xf>
    <xf numFmtId="4" fontId="33" fillId="0" borderId="0" xfId="1" applyNumberFormat="1" applyFont="1" applyAlignment="1">
      <alignment wrapText="1"/>
    </xf>
    <xf numFmtId="49" fontId="25" fillId="5" borderId="0" xfId="2" applyNumberFormat="1" applyFont="1" applyFill="1" applyBorder="1" applyAlignment="1">
      <alignment vertical="center" wrapText="1"/>
    </xf>
    <xf numFmtId="4" fontId="27" fillId="2" borderId="0" xfId="1" applyNumberFormat="1" applyFont="1" applyFill="1" applyBorder="1" applyAlignment="1">
      <alignment horizontal="left" vertical="center" wrapText="1"/>
    </xf>
    <xf numFmtId="4" fontId="25" fillId="0" borderId="0" xfId="1" applyNumberFormat="1" applyFont="1" applyAlignment="1">
      <alignment vertical="center"/>
    </xf>
    <xf numFmtId="4" fontId="32" fillId="2" borderId="0" xfId="1" applyNumberFormat="1" applyFont="1" applyFill="1" applyAlignment="1">
      <alignment horizontal="left" vertical="center"/>
    </xf>
    <xf numFmtId="4" fontId="25" fillId="5" borderId="0" xfId="1" applyNumberFormat="1" applyFont="1" applyFill="1" applyBorder="1" applyAlignment="1">
      <alignment horizontal="center" vertical="center"/>
    </xf>
    <xf numFmtId="0" fontId="26" fillId="0" borderId="0" xfId="1" applyFont="1" applyAlignment="1">
      <alignment vertical="center"/>
    </xf>
    <xf numFmtId="9" fontId="26" fillId="0" borderId="0" xfId="4" applyFont="1" applyAlignment="1">
      <alignment vertical="center"/>
    </xf>
    <xf numFmtId="4" fontId="26" fillId="0" borderId="0" xfId="1" applyNumberFormat="1" applyFont="1" applyAlignment="1">
      <alignment vertical="top"/>
    </xf>
    <xf numFmtId="4" fontId="26" fillId="5" borderId="0" xfId="1" applyNumberFormat="1" applyFont="1" applyFill="1" applyBorder="1" applyAlignment="1">
      <alignment horizontal="center"/>
    </xf>
    <xf numFmtId="4" fontId="13" fillId="0" borderId="0" xfId="1" applyNumberFormat="1" applyFont="1" applyFill="1" applyAlignment="1">
      <alignment vertical="center"/>
    </xf>
    <xf numFmtId="4" fontId="26" fillId="5" borderId="0" xfId="1" applyNumberFormat="1" applyFont="1" applyFill="1" applyBorder="1" applyAlignment="1">
      <alignment horizontal="left" vertical="center"/>
    </xf>
    <xf numFmtId="4" fontId="13" fillId="5" borderId="0" xfId="1" applyNumberFormat="1" applyFont="1" applyFill="1" applyAlignment="1">
      <alignment vertical="center"/>
    </xf>
    <xf numFmtId="0" fontId="20" fillId="5" borderId="0" xfId="0" applyFont="1" applyFill="1" applyBorder="1" applyAlignment="1">
      <alignment vertical="center" wrapText="1"/>
    </xf>
    <xf numFmtId="0" fontId="17" fillId="5" borderId="0" xfId="0" applyFont="1" applyFill="1" applyBorder="1" applyAlignment="1">
      <alignment vertical="center"/>
    </xf>
    <xf numFmtId="4" fontId="3" fillId="5" borderId="0" xfId="1" applyNumberFormat="1" applyFont="1" applyFill="1" applyAlignment="1">
      <alignment vertical="center"/>
    </xf>
    <xf numFmtId="0" fontId="17" fillId="5" borderId="0" xfId="0" applyFont="1" applyFill="1" applyBorder="1" applyAlignment="1">
      <alignment horizontal="center" vertical="center"/>
    </xf>
    <xf numFmtId="0" fontId="20" fillId="5" borderId="0" xfId="0" applyFont="1" applyFill="1" applyBorder="1" applyAlignment="1">
      <alignment horizontal="left" vertical="center" wrapText="1"/>
    </xf>
    <xf numFmtId="4" fontId="7" fillId="5" borderId="0" xfId="1" applyNumberFormat="1" applyFont="1" applyFill="1" applyBorder="1" applyAlignment="1">
      <alignment horizontal="left" vertical="center" wrapText="1"/>
    </xf>
    <xf numFmtId="0" fontId="20" fillId="5" borderId="0" xfId="0" applyFont="1" applyFill="1" applyBorder="1" applyAlignment="1">
      <alignment horizontal="center" vertical="center" wrapText="1"/>
    </xf>
    <xf numFmtId="4" fontId="27" fillId="5" borderId="0" xfId="1" applyNumberFormat="1" applyFont="1" applyFill="1" applyBorder="1" applyAlignment="1">
      <alignment vertical="top" wrapText="1"/>
    </xf>
    <xf numFmtId="4" fontId="33" fillId="5" borderId="0" xfId="1" applyNumberFormat="1" applyFont="1" applyFill="1" applyBorder="1" applyAlignment="1">
      <alignment vertical="center"/>
    </xf>
    <xf numFmtId="4" fontId="26" fillId="3" borderId="0" xfId="1" applyNumberFormat="1" applyFont="1" applyFill="1" applyBorder="1" applyAlignment="1">
      <alignment horizontal="left" wrapText="1"/>
    </xf>
    <xf numFmtId="4" fontId="26" fillId="3" borderId="0" xfId="1" applyNumberFormat="1" applyFont="1" applyFill="1" applyAlignment="1"/>
    <xf numFmtId="4" fontId="27" fillId="3" borderId="0" xfId="1" applyNumberFormat="1" applyFont="1" applyFill="1" applyBorder="1" applyAlignment="1">
      <alignment horizontal="center" vertical="center"/>
    </xf>
    <xf numFmtId="0" fontId="26" fillId="5" borderId="0" xfId="1" applyFont="1" applyFill="1" applyAlignment="1">
      <alignment vertical="center"/>
    </xf>
    <xf numFmtId="4" fontId="26" fillId="5" borderId="0" xfId="1" applyNumberFormat="1" applyFont="1" applyFill="1" applyAlignment="1">
      <alignment horizontal="left" vertical="center" wrapText="1"/>
    </xf>
    <xf numFmtId="166" fontId="34" fillId="5" borderId="0" xfId="3" applyNumberFormat="1" applyFont="1" applyFill="1" applyBorder="1"/>
    <xf numFmtId="4" fontId="26" fillId="5" borderId="0" xfId="1" applyNumberFormat="1" applyFont="1" applyFill="1" applyBorder="1" applyAlignment="1">
      <alignment horizontal="right" vertical="center"/>
    </xf>
    <xf numFmtId="4" fontId="33" fillId="5" borderId="0" xfId="1" applyNumberFormat="1" applyFont="1" applyFill="1" applyAlignment="1">
      <alignment wrapText="1"/>
    </xf>
    <xf numFmtId="0" fontId="0" fillId="5" borderId="0" xfId="0" applyFill="1"/>
    <xf numFmtId="0" fontId="37" fillId="3" borderId="3" xfId="0" applyFont="1" applyFill="1" applyBorder="1" applyAlignment="1">
      <alignment horizontal="center" vertical="center" wrapText="1"/>
    </xf>
    <xf numFmtId="0" fontId="15" fillId="3" borderId="12" xfId="2" applyFont="1" applyFill="1" applyBorder="1" applyAlignment="1">
      <alignment horizontal="center" vertical="center" wrapText="1"/>
    </xf>
    <xf numFmtId="0" fontId="15" fillId="3" borderId="17" xfId="2" applyFont="1" applyFill="1" applyBorder="1" applyAlignment="1">
      <alignment vertical="center" wrapText="1"/>
    </xf>
    <xf numFmtId="0" fontId="15" fillId="3" borderId="18" xfId="2" applyFont="1" applyFill="1" applyBorder="1" applyAlignment="1">
      <alignment vertical="center" wrapText="1"/>
    </xf>
    <xf numFmtId="0" fontId="15" fillId="3" borderId="5" xfId="2" applyFont="1" applyFill="1" applyBorder="1" applyAlignment="1">
      <alignment vertical="center" wrapText="1"/>
    </xf>
    <xf numFmtId="4" fontId="7" fillId="5" borderId="0" xfId="1" applyNumberFormat="1" applyFont="1" applyFill="1" applyBorder="1" applyAlignment="1">
      <alignment vertical="center"/>
    </xf>
    <xf numFmtId="4" fontId="7" fillId="5" borderId="0" xfId="1" applyNumberFormat="1" applyFont="1" applyFill="1" applyAlignment="1">
      <alignment vertical="center"/>
    </xf>
    <xf numFmtId="4" fontId="31" fillId="5" borderId="0" xfId="1" applyNumberFormat="1" applyFont="1" applyFill="1" applyAlignment="1">
      <alignment horizontal="left" vertical="center" wrapText="1"/>
    </xf>
    <xf numFmtId="0" fontId="34" fillId="5" borderId="0" xfId="0" applyFont="1" applyFill="1"/>
    <xf numFmtId="4" fontId="35" fillId="5" borderId="0" xfId="1" applyNumberFormat="1" applyFont="1" applyFill="1" applyBorder="1" applyAlignment="1">
      <alignment horizontal="left" wrapText="1"/>
    </xf>
    <xf numFmtId="0" fontId="25" fillId="5" borderId="0" xfId="1" applyNumberFormat="1" applyFont="1" applyFill="1" applyBorder="1" applyAlignment="1">
      <alignment horizontal="right" vertical="top" wrapText="1"/>
    </xf>
    <xf numFmtId="4" fontId="10" fillId="5" borderId="15" xfId="1" applyNumberFormat="1" applyFont="1" applyFill="1" applyBorder="1" applyAlignment="1">
      <alignment horizontal="left" vertical="center" wrapText="1"/>
    </xf>
    <xf numFmtId="4" fontId="12" fillId="5" borderId="0" xfId="1" applyNumberFormat="1" applyFont="1" applyFill="1" applyAlignment="1">
      <alignment vertical="center"/>
    </xf>
    <xf numFmtId="4" fontId="4" fillId="2" borderId="0" xfId="1" applyNumberFormat="1" applyFont="1" applyFill="1" applyAlignment="1">
      <alignment horizontal="center" vertical="center"/>
    </xf>
    <xf numFmtId="4" fontId="3" fillId="2" borderId="0" xfId="1" applyNumberFormat="1" applyFont="1" applyFill="1" applyAlignment="1">
      <alignment horizontal="center" vertical="center"/>
    </xf>
    <xf numFmtId="0" fontId="15" fillId="3" borderId="3" xfId="2" applyFont="1" applyFill="1" applyBorder="1" applyAlignment="1">
      <alignment horizontal="center" vertical="center" wrapText="1"/>
    </xf>
    <xf numFmtId="4" fontId="27" fillId="5" borderId="0" xfId="1" applyNumberFormat="1" applyFont="1" applyFill="1" applyBorder="1" applyAlignment="1">
      <alignment horizontal="left" vertical="top" wrapText="1"/>
    </xf>
    <xf numFmtId="4" fontId="26" fillId="2" borderId="0" xfId="1" applyNumberFormat="1" applyFont="1" applyFill="1" applyAlignment="1">
      <alignment horizontal="left" vertical="center" wrapText="1"/>
    </xf>
    <xf numFmtId="4" fontId="26" fillId="5" borderId="0" xfId="1" applyNumberFormat="1" applyFont="1" applyFill="1" applyBorder="1" applyAlignment="1">
      <alignment horizontal="left" vertical="center" wrapText="1"/>
    </xf>
    <xf numFmtId="4" fontId="7" fillId="2" borderId="0" xfId="1" applyNumberFormat="1" applyFont="1" applyFill="1" applyAlignment="1">
      <alignment horizontal="left" vertical="center" wrapText="1"/>
    </xf>
    <xf numFmtId="4" fontId="5" fillId="0" borderId="0" xfId="1" applyNumberFormat="1" applyFont="1" applyFill="1" applyBorder="1" applyAlignment="1">
      <alignment horizontal="left" vertical="top"/>
    </xf>
    <xf numFmtId="4" fontId="7" fillId="0" borderId="0" xfId="1" applyNumberFormat="1" applyFont="1" applyFill="1" applyBorder="1" applyAlignment="1">
      <alignment horizontal="left" vertical="top" wrapText="1"/>
    </xf>
    <xf numFmtId="0" fontId="0" fillId="0" borderId="3" xfId="0" applyBorder="1"/>
    <xf numFmtId="0" fontId="15" fillId="3" borderId="17" xfId="2" applyFont="1" applyFill="1" applyBorder="1" applyAlignment="1">
      <alignment horizontal="center" vertical="center" wrapText="1"/>
    </xf>
    <xf numFmtId="0" fontId="15" fillId="3" borderId="5" xfId="2" applyFont="1" applyFill="1" applyBorder="1" applyAlignment="1">
      <alignment horizontal="center" vertical="center" wrapText="1"/>
    </xf>
    <xf numFmtId="4" fontId="26" fillId="5" borderId="0" xfId="1" applyNumberFormat="1" applyFont="1" applyFill="1" applyBorder="1" applyAlignment="1">
      <alignment vertical="top"/>
    </xf>
    <xf numFmtId="4" fontId="28" fillId="5" borderId="0" xfId="1" applyNumberFormat="1" applyFont="1" applyFill="1" applyBorder="1" applyAlignment="1">
      <alignment horizontal="left" vertical="top"/>
    </xf>
    <xf numFmtId="4" fontId="27" fillId="5" borderId="0" xfId="1" applyNumberFormat="1" applyFont="1" applyFill="1" applyBorder="1" applyAlignment="1">
      <alignment vertical="top"/>
    </xf>
    <xf numFmtId="4" fontId="26" fillId="5" borderId="0" xfId="1" applyNumberFormat="1" applyFont="1" applyFill="1" applyBorder="1" applyAlignment="1">
      <alignment horizontal="left" vertical="top"/>
    </xf>
    <xf numFmtId="0" fontId="15" fillId="5" borderId="0" xfId="2" applyFont="1" applyFill="1" applyBorder="1" applyAlignment="1">
      <alignment vertical="center" wrapText="1"/>
    </xf>
    <xf numFmtId="44" fontId="21" fillId="4" borderId="12" xfId="2" applyNumberFormat="1" applyFont="1" applyFill="1" applyBorder="1" applyAlignment="1" applyProtection="1">
      <alignment vertical="center"/>
      <protection locked="0"/>
    </xf>
    <xf numFmtId="0" fontId="20" fillId="3" borderId="18" xfId="0" applyFont="1" applyFill="1" applyBorder="1" applyAlignment="1">
      <alignment horizontal="center" vertical="center"/>
    </xf>
    <xf numFmtId="0" fontId="47" fillId="3" borderId="3" xfId="0" applyFont="1" applyFill="1" applyBorder="1" applyAlignment="1">
      <alignment horizontal="center" vertical="center"/>
    </xf>
    <xf numFmtId="0" fontId="48" fillId="4" borderId="5" xfId="0" applyFont="1" applyFill="1" applyBorder="1" applyAlignment="1" applyProtection="1">
      <alignment horizontal="center" vertical="center"/>
      <protection locked="0"/>
    </xf>
    <xf numFmtId="0" fontId="48" fillId="4" borderId="18" xfId="0" applyFont="1" applyFill="1" applyBorder="1" applyAlignment="1" applyProtection="1">
      <alignment horizontal="center" vertical="center"/>
      <protection locked="0"/>
    </xf>
    <xf numFmtId="0" fontId="49" fillId="4" borderId="5" xfId="0" applyFont="1" applyFill="1" applyBorder="1" applyAlignment="1" applyProtection="1">
      <alignment horizontal="center" vertical="center"/>
      <protection locked="0"/>
    </xf>
    <xf numFmtId="0" fontId="49" fillId="4" borderId="18" xfId="0" applyFont="1" applyFill="1" applyBorder="1" applyAlignment="1" applyProtection="1">
      <alignment horizontal="center" vertical="center"/>
      <protection locked="0"/>
    </xf>
    <xf numFmtId="0" fontId="17" fillId="3" borderId="41" xfId="0" applyFont="1" applyFill="1" applyBorder="1" applyAlignment="1">
      <alignment horizontal="center" vertical="center"/>
    </xf>
    <xf numFmtId="0" fontId="17" fillId="3" borderId="42" xfId="0" applyFont="1" applyFill="1" applyBorder="1" applyAlignment="1">
      <alignment horizontal="center" vertical="center"/>
    </xf>
    <xf numFmtId="0" fontId="47" fillId="3" borderId="29" xfId="0" applyFont="1" applyFill="1" applyBorder="1" applyAlignment="1">
      <alignment horizontal="center" vertical="center"/>
    </xf>
    <xf numFmtId="0" fontId="20" fillId="3" borderId="43"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46" fillId="9" borderId="23" xfId="0" applyFont="1" applyFill="1" applyBorder="1" applyAlignment="1">
      <alignment horizontal="center" vertical="center" wrapText="1"/>
    </xf>
    <xf numFmtId="1" fontId="10" fillId="9" borderId="3" xfId="0" applyNumberFormat="1" applyFont="1" applyFill="1" applyBorder="1" applyAlignment="1">
      <alignment horizontal="center" vertical="center" wrapText="1"/>
    </xf>
    <xf numFmtId="1" fontId="10" fillId="9" borderId="29" xfId="0" applyNumberFormat="1"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29" xfId="0" applyFont="1" applyFill="1" applyBorder="1" applyAlignment="1">
      <alignment horizontal="center" vertical="center" wrapText="1"/>
    </xf>
    <xf numFmtId="0" fontId="46" fillId="9" borderId="24" xfId="0" applyFont="1" applyFill="1" applyBorder="1" applyAlignment="1">
      <alignment horizontal="center" vertical="center" wrapText="1"/>
    </xf>
    <xf numFmtId="3" fontId="50" fillId="0" borderId="26" xfId="0" applyNumberFormat="1" applyFont="1" applyBorder="1"/>
    <xf numFmtId="3" fontId="50" fillId="0" borderId="28" xfId="0" applyNumberFormat="1" applyFont="1" applyBorder="1"/>
    <xf numFmtId="3" fontId="50" fillId="0" borderId="30" xfId="0" applyNumberFormat="1" applyFont="1" applyBorder="1"/>
    <xf numFmtId="0" fontId="0" fillId="3" borderId="0" xfId="0" applyFill="1"/>
    <xf numFmtId="0" fontId="0" fillId="0" borderId="0" xfId="0" applyAlignment="1">
      <alignment vertical="center"/>
    </xf>
    <xf numFmtId="4" fontId="7" fillId="5" borderId="0" xfId="1" applyNumberFormat="1" applyFont="1" applyFill="1" applyBorder="1" applyAlignment="1">
      <alignment vertical="center" wrapText="1"/>
    </xf>
    <xf numFmtId="0" fontId="53" fillId="3" borderId="3" xfId="2" applyFont="1" applyFill="1" applyBorder="1" applyAlignment="1">
      <alignment horizontal="center" vertical="center" wrapText="1"/>
    </xf>
    <xf numFmtId="0" fontId="54" fillId="3" borderId="3" xfId="2" applyFont="1" applyFill="1" applyBorder="1" applyAlignment="1">
      <alignment horizontal="center" vertical="center" wrapText="1"/>
    </xf>
    <xf numFmtId="4" fontId="1" fillId="0" borderId="0" xfId="0" applyNumberFormat="1" applyFont="1"/>
    <xf numFmtId="165" fontId="0" fillId="0" borderId="0" xfId="0" applyNumberFormat="1" applyAlignment="1">
      <alignment horizontal="left"/>
    </xf>
    <xf numFmtId="4" fontId="7" fillId="3" borderId="27" xfId="1" applyNumberFormat="1" applyFont="1" applyFill="1" applyBorder="1" applyAlignment="1">
      <alignment vertical="center"/>
    </xf>
    <xf numFmtId="9" fontId="50" fillId="2" borderId="29" xfId="4" applyFont="1" applyFill="1" applyBorder="1" applyAlignment="1">
      <alignment vertical="center"/>
    </xf>
    <xf numFmtId="9" fontId="50" fillId="2" borderId="24" xfId="4" applyFont="1" applyFill="1" applyBorder="1" applyAlignment="1">
      <alignment vertical="center"/>
    </xf>
    <xf numFmtId="10" fontId="22" fillId="0" borderId="12" xfId="4" applyNumberFormat="1" applyFont="1" applyBorder="1"/>
    <xf numFmtId="10" fontId="22" fillId="10" borderId="12" xfId="4" applyNumberFormat="1" applyFont="1" applyFill="1" applyBorder="1"/>
    <xf numFmtId="10" fontId="22" fillId="3" borderId="12" xfId="4" applyNumberFormat="1" applyFont="1" applyFill="1" applyBorder="1"/>
    <xf numFmtId="10" fontId="22" fillId="3" borderId="3" xfId="4" applyNumberFormat="1" applyFont="1" applyFill="1" applyBorder="1"/>
    <xf numFmtId="10" fontId="22" fillId="0" borderId="3" xfId="4" applyNumberFormat="1" applyFont="1" applyBorder="1"/>
    <xf numFmtId="10" fontId="22" fillId="10" borderId="3" xfId="4" applyNumberFormat="1" applyFont="1" applyFill="1" applyBorder="1"/>
    <xf numFmtId="0" fontId="0" fillId="3" borderId="3" xfId="0" applyFill="1" applyBorder="1"/>
    <xf numFmtId="49" fontId="53" fillId="3" borderId="3" xfId="2" applyNumberFormat="1" applyFont="1" applyFill="1" applyBorder="1" applyAlignment="1">
      <alignment horizontal="center" vertical="center" wrapText="1"/>
    </xf>
    <xf numFmtId="0" fontId="39" fillId="3" borderId="3" xfId="0" applyFont="1" applyFill="1" applyBorder="1" applyAlignment="1">
      <alignment horizontal="center" vertical="center" wrapText="1"/>
    </xf>
    <xf numFmtId="49" fontId="53" fillId="3" borderId="17" xfId="2" applyNumberFormat="1" applyFont="1" applyFill="1" applyBorder="1" applyAlignment="1">
      <alignment horizontal="center" vertical="center" wrapText="1"/>
    </xf>
    <xf numFmtId="0" fontId="39" fillId="3" borderId="4" xfId="0" applyFont="1" applyFill="1" applyBorder="1" applyAlignment="1">
      <alignment horizontal="center" vertical="center" wrapText="1"/>
    </xf>
    <xf numFmtId="0" fontId="44" fillId="3" borderId="3" xfId="0" applyFont="1" applyFill="1" applyBorder="1" applyAlignment="1">
      <alignment horizontal="center" vertical="center" wrapText="1"/>
    </xf>
    <xf numFmtId="9" fontId="50" fillId="9" borderId="12" xfId="4" applyFont="1" applyFill="1" applyBorder="1" applyAlignment="1">
      <alignment vertical="center"/>
    </xf>
    <xf numFmtId="9" fontId="50" fillId="9" borderId="27" xfId="4" applyFont="1" applyFill="1" applyBorder="1" applyAlignment="1">
      <alignment vertical="center"/>
    </xf>
    <xf numFmtId="9" fontId="50" fillId="8" borderId="12" xfId="4" applyFont="1" applyFill="1" applyBorder="1" applyAlignment="1">
      <alignment vertical="center"/>
    </xf>
    <xf numFmtId="9" fontId="50" fillId="8" borderId="3" xfId="4" applyFont="1" applyFill="1" applyBorder="1" applyAlignment="1">
      <alignment vertical="center"/>
    </xf>
    <xf numFmtId="9" fontId="50" fillId="8" borderId="29" xfId="4" applyFont="1" applyFill="1" applyBorder="1" applyAlignment="1">
      <alignment vertical="center"/>
    </xf>
    <xf numFmtId="9" fontId="50" fillId="8" borderId="23" xfId="4" applyFont="1" applyFill="1" applyBorder="1" applyAlignment="1">
      <alignment vertical="center"/>
    </xf>
    <xf numFmtId="9" fontId="50" fillId="8" borderId="24" xfId="4" applyFont="1" applyFill="1" applyBorder="1" applyAlignment="1">
      <alignment vertical="center"/>
    </xf>
    <xf numFmtId="4" fontId="53" fillId="3" borderId="3" xfId="1" applyNumberFormat="1" applyFont="1" applyFill="1" applyBorder="1" applyAlignment="1">
      <alignment horizontal="center" vertical="center" wrapText="1"/>
    </xf>
    <xf numFmtId="4" fontId="53" fillId="3" borderId="17" xfId="1" applyNumberFormat="1" applyFont="1" applyFill="1" applyBorder="1" applyAlignment="1">
      <alignment horizontal="center" vertical="center" wrapText="1"/>
    </xf>
    <xf numFmtId="9" fontId="50" fillId="9" borderId="3" xfId="4" applyFont="1" applyFill="1" applyBorder="1" applyAlignment="1">
      <alignment wrapText="1"/>
    </xf>
    <xf numFmtId="4" fontId="26" fillId="3" borderId="0" xfId="1" applyNumberFormat="1" applyFont="1" applyFill="1" applyAlignment="1">
      <alignment vertical="center"/>
    </xf>
    <xf numFmtId="4" fontId="26" fillId="3" borderId="0" xfId="1" applyNumberFormat="1" applyFont="1" applyFill="1" applyAlignment="1">
      <alignment horizontal="left" vertical="center" wrapText="1"/>
    </xf>
    <xf numFmtId="0" fontId="53" fillId="3" borderId="17" xfId="2" applyFont="1" applyFill="1" applyBorder="1" applyAlignment="1">
      <alignment vertical="center" wrapText="1"/>
    </xf>
    <xf numFmtId="0" fontId="53" fillId="3" borderId="18" xfId="2" applyFont="1" applyFill="1" applyBorder="1" applyAlignment="1">
      <alignment vertical="center" wrapText="1"/>
    </xf>
    <xf numFmtId="0" fontId="53" fillId="3" borderId="5" xfId="2" applyFont="1" applyFill="1" applyBorder="1" applyAlignment="1">
      <alignment vertical="center" wrapText="1"/>
    </xf>
    <xf numFmtId="0" fontId="53" fillId="3" borderId="12" xfId="2" applyFont="1" applyFill="1" applyBorder="1" applyAlignment="1">
      <alignment horizontal="center" vertical="center" wrapText="1"/>
    </xf>
    <xf numFmtId="4" fontId="10" fillId="0" borderId="0" xfId="1" applyNumberFormat="1" applyFont="1" applyFill="1" applyBorder="1" applyAlignment="1">
      <alignment horizontal="left" vertical="center" wrapText="1"/>
    </xf>
    <xf numFmtId="4" fontId="7" fillId="0" borderId="0" xfId="1" applyNumberFormat="1" applyFont="1" applyFill="1" applyBorder="1" applyAlignment="1">
      <alignment horizontal="left" vertical="center" wrapText="1"/>
    </xf>
    <xf numFmtId="0" fontId="0" fillId="0" borderId="0" xfId="0" applyFill="1"/>
    <xf numFmtId="4" fontId="26" fillId="0" borderId="0" xfId="1" applyNumberFormat="1" applyFont="1" applyFill="1" applyAlignment="1">
      <alignment vertical="center"/>
    </xf>
    <xf numFmtId="4" fontId="26" fillId="0" borderId="0" xfId="1" applyNumberFormat="1" applyFont="1" applyFill="1" applyAlignment="1">
      <alignment vertical="top"/>
    </xf>
    <xf numFmtId="4" fontId="31" fillId="0" borderId="0" xfId="1" applyNumberFormat="1" applyFont="1" applyFill="1" applyAlignment="1">
      <alignment horizontal="left" vertical="center" wrapText="1"/>
    </xf>
    <xf numFmtId="4" fontId="26" fillId="0" borderId="0" xfId="1" applyNumberFormat="1" applyFont="1" applyFill="1" applyAlignment="1">
      <alignment horizontal="left" vertical="center" wrapText="1"/>
    </xf>
    <xf numFmtId="0" fontId="26" fillId="0" borderId="0" xfId="1" applyFont="1" applyFill="1" applyAlignment="1">
      <alignment vertical="center"/>
    </xf>
    <xf numFmtId="4" fontId="31" fillId="0" borderId="0" xfId="1" applyNumberFormat="1" applyFont="1" applyFill="1" applyAlignment="1">
      <alignment vertical="center" wrapText="1"/>
    </xf>
    <xf numFmtId="0" fontId="6" fillId="0" borderId="39" xfId="2" applyFont="1" applyFill="1" applyBorder="1" applyAlignment="1">
      <alignment horizontal="center" vertical="center" wrapText="1"/>
    </xf>
    <xf numFmtId="0" fontId="6" fillId="0" borderId="9" xfId="2" applyFont="1" applyFill="1" applyBorder="1" applyAlignment="1">
      <alignment horizontal="center" vertical="center" wrapText="1"/>
    </xf>
    <xf numFmtId="0" fontId="6" fillId="0" borderId="8" xfId="2" applyFont="1" applyFill="1" applyBorder="1" applyAlignment="1">
      <alignment horizontal="center" vertical="center" wrapText="1"/>
    </xf>
    <xf numFmtId="0" fontId="6" fillId="0" borderId="0" xfId="2" applyFont="1" applyFill="1" applyBorder="1" applyAlignment="1">
      <alignment horizontal="center" vertical="center" wrapText="1"/>
    </xf>
    <xf numFmtId="4" fontId="51" fillId="2" borderId="0" xfId="1" applyNumberFormat="1" applyFont="1" applyFill="1" applyAlignment="1">
      <alignment vertical="center"/>
    </xf>
    <xf numFmtId="166" fontId="57" fillId="0" borderId="0" xfId="3" applyNumberFormat="1" applyFont="1" applyFill="1" applyBorder="1"/>
    <xf numFmtId="167" fontId="53" fillId="3" borderId="3" xfId="5" applyNumberFormat="1" applyFont="1" applyFill="1" applyBorder="1" applyAlignment="1">
      <alignment horizontal="center" vertical="center" wrapText="1"/>
    </xf>
    <xf numFmtId="49" fontId="53" fillId="3" borderId="3" xfId="5" applyNumberFormat="1" applyFont="1" applyFill="1" applyBorder="1" applyAlignment="1">
      <alignment horizontal="center" vertical="center" wrapText="1"/>
    </xf>
    <xf numFmtId="0" fontId="58" fillId="3" borderId="3" xfId="2" applyFont="1" applyFill="1" applyBorder="1" applyAlignment="1">
      <alignment horizontal="center" vertical="center" wrapText="1"/>
    </xf>
    <xf numFmtId="0" fontId="58" fillId="11" borderId="3" xfId="2" applyFont="1" applyFill="1" applyBorder="1" applyAlignment="1">
      <alignment horizontal="center" vertical="center" wrapText="1"/>
    </xf>
    <xf numFmtId="167" fontId="58" fillId="11" borderId="3" xfId="5" applyNumberFormat="1" applyFont="1" applyFill="1" applyBorder="1" applyAlignment="1">
      <alignment horizontal="center" vertical="center" wrapText="1"/>
    </xf>
    <xf numFmtId="49" fontId="58" fillId="11" borderId="3" xfId="5" applyNumberFormat="1" applyFont="1" applyFill="1" applyBorder="1" applyAlignment="1">
      <alignment horizontal="center" vertical="center" wrapText="1"/>
    </xf>
    <xf numFmtId="4" fontId="25" fillId="5" borderId="0" xfId="1" applyNumberFormat="1" applyFont="1" applyFill="1" applyBorder="1" applyAlignment="1">
      <alignment horizontal="center" vertical="center" wrapText="1"/>
    </xf>
    <xf numFmtId="4" fontId="36" fillId="5" borderId="0" xfId="1" applyNumberFormat="1" applyFont="1" applyFill="1" applyBorder="1" applyAlignment="1">
      <alignment horizontal="center" vertical="center" wrapText="1"/>
    </xf>
    <xf numFmtId="49" fontId="15" fillId="3" borderId="3" xfId="2" applyNumberFormat="1" applyFont="1" applyFill="1" applyBorder="1" applyAlignment="1">
      <alignment horizontal="center" vertical="center" wrapText="1"/>
    </xf>
    <xf numFmtId="4" fontId="59" fillId="2" borderId="0" xfId="1" applyNumberFormat="1" applyFont="1" applyFill="1" applyAlignment="1">
      <alignment vertical="center"/>
    </xf>
    <xf numFmtId="4" fontId="13" fillId="5" borderId="0" xfId="1" applyNumberFormat="1" applyFont="1" applyFill="1" applyAlignment="1">
      <alignment horizontal="left" vertical="center"/>
    </xf>
    <xf numFmtId="4" fontId="13" fillId="5" borderId="0" xfId="1" applyNumberFormat="1" applyFont="1" applyFill="1" applyAlignment="1">
      <alignment horizontal="left" vertical="center" wrapText="1"/>
    </xf>
    <xf numFmtId="4" fontId="5" fillId="5" borderId="0" xfId="1" applyNumberFormat="1" applyFont="1" applyFill="1" applyBorder="1" applyAlignment="1">
      <alignment horizontal="left" vertical="top"/>
    </xf>
    <xf numFmtId="4" fontId="7" fillId="5" borderId="0" xfId="1" applyNumberFormat="1" applyFont="1" applyFill="1" applyBorder="1" applyAlignment="1">
      <alignment horizontal="left" vertical="top" wrapText="1"/>
    </xf>
    <xf numFmtId="0" fontId="53" fillId="5" borderId="59" xfId="0" applyFont="1" applyFill="1" applyBorder="1" applyAlignment="1">
      <alignment vertical="center" wrapText="1"/>
    </xf>
    <xf numFmtId="0" fontId="53" fillId="5" borderId="60" xfId="0" applyFont="1" applyFill="1" applyBorder="1" applyAlignment="1">
      <alignment vertical="center" wrapText="1"/>
    </xf>
    <xf numFmtId="0" fontId="15" fillId="3" borderId="3" xfId="2" applyFont="1" applyFill="1" applyBorder="1" applyAlignment="1">
      <alignment horizontal="center" vertical="center" wrapText="1"/>
    </xf>
    <xf numFmtId="4" fontId="15" fillId="3" borderId="3" xfId="1" applyNumberFormat="1" applyFont="1" applyFill="1" applyBorder="1" applyAlignment="1">
      <alignment horizontal="center" vertical="center" wrapText="1"/>
    </xf>
    <xf numFmtId="0" fontId="15" fillId="3" borderId="12" xfId="2" applyFont="1" applyFill="1" applyBorder="1" applyAlignment="1">
      <alignment horizontal="center" vertical="center" wrapText="1"/>
    </xf>
    <xf numFmtId="0" fontId="15" fillId="3" borderId="30" xfId="2" applyFont="1" applyFill="1" applyBorder="1" applyAlignment="1">
      <alignment horizontal="center" vertical="center" wrapText="1"/>
    </xf>
    <xf numFmtId="0" fontId="17" fillId="5" borderId="8" xfId="0" applyFont="1" applyFill="1" applyBorder="1" applyAlignment="1">
      <alignment vertical="center"/>
    </xf>
    <xf numFmtId="0" fontId="20" fillId="5" borderId="8" xfId="0" applyFont="1" applyFill="1" applyBorder="1" applyAlignment="1">
      <alignment vertical="center" wrapText="1"/>
    </xf>
    <xf numFmtId="49" fontId="15" fillId="3" borderId="36" xfId="2" applyNumberFormat="1" applyFont="1" applyFill="1" applyBorder="1" applyAlignment="1">
      <alignment horizontal="center" vertical="center" wrapText="1"/>
    </xf>
    <xf numFmtId="49" fontId="15" fillId="3" borderId="29" xfId="2" applyNumberFormat="1" applyFont="1" applyFill="1" applyBorder="1" applyAlignment="1">
      <alignment horizontal="center" vertical="center" wrapText="1"/>
    </xf>
    <xf numFmtId="0" fontId="63" fillId="3" borderId="23" xfId="0" applyFont="1" applyFill="1" applyBorder="1" applyAlignment="1">
      <alignment horizontal="center" vertical="center" wrapText="1"/>
    </xf>
    <xf numFmtId="2" fontId="50" fillId="0" borderId="43" xfId="0" applyNumberFormat="1" applyFont="1" applyBorder="1"/>
    <xf numFmtId="2" fontId="50" fillId="0" borderId="23" xfId="0" applyNumberFormat="1" applyFont="1" applyBorder="1"/>
    <xf numFmtId="2" fontId="50" fillId="0" borderId="24" xfId="0" applyNumberFormat="1" applyFont="1" applyBorder="1"/>
    <xf numFmtId="2" fontId="50" fillId="0" borderId="37" xfId="0" applyNumberFormat="1" applyFont="1" applyBorder="1"/>
    <xf numFmtId="2" fontId="50" fillId="0" borderId="3" xfId="0" applyNumberFormat="1" applyFont="1" applyBorder="1"/>
    <xf numFmtId="2" fontId="50" fillId="0" borderId="38" xfId="0" applyNumberFormat="1" applyFont="1" applyBorder="1"/>
    <xf numFmtId="2" fontId="50" fillId="0" borderId="29" xfId="0" applyNumberFormat="1" applyFont="1" applyBorder="1"/>
    <xf numFmtId="44" fontId="19" fillId="4" borderId="12" xfId="2" applyNumberFormat="1" applyFont="1" applyFill="1" applyBorder="1" applyAlignment="1" applyProtection="1">
      <alignment vertical="center"/>
      <protection locked="0"/>
    </xf>
    <xf numFmtId="164" fontId="19" fillId="4" borderId="12" xfId="2" applyNumberFormat="1" applyFont="1" applyFill="1" applyBorder="1" applyAlignment="1" applyProtection="1">
      <alignment vertical="center"/>
      <protection locked="0"/>
    </xf>
    <xf numFmtId="0" fontId="15" fillId="3" borderId="26" xfId="2" applyFont="1" applyFill="1" applyBorder="1" applyAlignment="1">
      <alignment horizontal="center" vertical="center" wrapText="1"/>
    </xf>
    <xf numFmtId="0" fontId="15" fillId="3" borderId="28" xfId="2" applyFont="1" applyFill="1" applyBorder="1" applyAlignment="1">
      <alignment horizontal="center" vertical="center" wrapText="1"/>
    </xf>
    <xf numFmtId="4" fontId="15" fillId="3" borderId="28" xfId="1" applyNumberFormat="1" applyFont="1" applyFill="1" applyBorder="1" applyAlignment="1">
      <alignment horizontal="center" vertical="center" wrapText="1"/>
    </xf>
    <xf numFmtId="4" fontId="15" fillId="3" borderId="29" xfId="1" applyNumberFormat="1" applyFont="1" applyFill="1" applyBorder="1" applyAlignment="1">
      <alignment horizontal="center" vertical="center" wrapText="1"/>
    </xf>
    <xf numFmtId="4" fontId="15" fillId="5" borderId="0" xfId="1" applyNumberFormat="1" applyFont="1" applyFill="1" applyBorder="1" applyAlignment="1">
      <alignment horizontal="center" vertical="center" wrapText="1"/>
    </xf>
    <xf numFmtId="44" fontId="26" fillId="5" borderId="0" xfId="3" applyFont="1" applyFill="1" applyBorder="1" applyAlignment="1">
      <alignment horizontal="right" vertical="center"/>
    </xf>
    <xf numFmtId="17" fontId="15" fillId="3" borderId="28" xfId="1" applyNumberFormat="1" applyFont="1" applyFill="1" applyBorder="1" applyAlignment="1">
      <alignment horizontal="center" vertical="center" wrapText="1"/>
    </xf>
    <xf numFmtId="164" fontId="17" fillId="3" borderId="18" xfId="0" applyNumberFormat="1" applyFont="1" applyFill="1" applyBorder="1" applyAlignment="1">
      <alignment vertical="center"/>
    </xf>
    <xf numFmtId="1" fontId="50" fillId="5" borderId="54" xfId="2" applyNumberFormat="1" applyFont="1" applyFill="1" applyBorder="1" applyAlignment="1">
      <alignment horizontal="right" vertical="center"/>
    </xf>
    <xf numFmtId="1" fontId="50" fillId="5" borderId="21" xfId="2" applyNumberFormat="1" applyFont="1" applyFill="1" applyBorder="1" applyAlignment="1">
      <alignment horizontal="left" vertical="center"/>
    </xf>
    <xf numFmtId="1" fontId="50" fillId="5" borderId="68" xfId="2" applyNumberFormat="1" applyFont="1" applyFill="1" applyBorder="1" applyAlignment="1">
      <alignment horizontal="right" vertical="center"/>
    </xf>
    <xf numFmtId="1" fontId="50" fillId="5" borderId="69" xfId="2" applyNumberFormat="1" applyFont="1" applyFill="1" applyBorder="1" applyAlignment="1">
      <alignment horizontal="left" vertical="center"/>
    </xf>
    <xf numFmtId="0" fontId="50" fillId="11" borderId="3" xfId="2" applyFont="1" applyFill="1" applyBorder="1" applyAlignment="1">
      <alignment horizontal="center" vertical="center" wrapText="1"/>
    </xf>
    <xf numFmtId="9" fontId="0" fillId="0" borderId="0" xfId="0" applyNumberFormat="1"/>
    <xf numFmtId="9" fontId="0" fillId="0" borderId="0" xfId="4" applyFont="1"/>
    <xf numFmtId="2" fontId="50" fillId="0" borderId="41" xfId="0" applyNumberFormat="1" applyFont="1" applyBorder="1"/>
    <xf numFmtId="2" fontId="50" fillId="0" borderId="5" xfId="0" applyNumberFormat="1" applyFont="1" applyBorder="1"/>
    <xf numFmtId="4" fontId="4" fillId="2" borderId="0" xfId="1" applyNumberFormat="1" applyFont="1" applyFill="1" applyAlignment="1">
      <alignment horizontal="center" vertical="center"/>
    </xf>
    <xf numFmtId="0" fontId="15" fillId="3" borderId="38" xfId="2" applyFont="1" applyFill="1" applyBorder="1" applyAlignment="1">
      <alignment horizontal="center" vertical="center" wrapText="1"/>
    </xf>
    <xf numFmtId="4" fontId="7" fillId="3" borderId="0" xfId="1" applyNumberFormat="1" applyFont="1" applyFill="1" applyAlignment="1">
      <alignment horizontal="left" vertical="center" wrapText="1"/>
    </xf>
    <xf numFmtId="4" fontId="7" fillId="3" borderId="0" xfId="1" applyNumberFormat="1" applyFont="1" applyFill="1" applyBorder="1" applyAlignment="1">
      <alignment vertical="center"/>
    </xf>
    <xf numFmtId="4" fontId="7" fillId="3" borderId="0" xfId="1" applyNumberFormat="1" applyFont="1" applyFill="1" applyAlignment="1">
      <alignment horizontal="left" vertical="center"/>
    </xf>
    <xf numFmtId="0" fontId="19" fillId="4" borderId="50" xfId="0" applyFont="1" applyFill="1" applyBorder="1" applyAlignment="1" applyProtection="1">
      <alignment horizontal="center" vertical="center"/>
      <protection locked="0"/>
    </xf>
    <xf numFmtId="44" fontId="19" fillId="4" borderId="27" xfId="2" applyNumberFormat="1" applyFont="1" applyFill="1" applyBorder="1" applyAlignment="1" applyProtection="1">
      <alignment vertical="center"/>
      <protection locked="0"/>
    </xf>
    <xf numFmtId="164" fontId="19" fillId="4" borderId="27" xfId="2" applyNumberFormat="1" applyFont="1" applyFill="1" applyBorder="1" applyAlignment="1" applyProtection="1">
      <alignment vertical="center"/>
      <protection locked="0"/>
    </xf>
    <xf numFmtId="164" fontId="17" fillId="3" borderId="50" xfId="0" applyNumberFormat="1" applyFont="1" applyFill="1" applyBorder="1" applyAlignment="1">
      <alignment vertical="center"/>
    </xf>
    <xf numFmtId="4" fontId="26" fillId="3" borderId="36" xfId="1" applyNumberFormat="1" applyFont="1" applyFill="1" applyBorder="1" applyAlignment="1">
      <alignment vertical="top" wrapText="1"/>
    </xf>
    <xf numFmtId="0" fontId="15" fillId="3" borderId="37" xfId="2" applyFont="1" applyFill="1" applyBorder="1" applyAlignment="1">
      <alignment horizontal="center" vertical="center" wrapText="1"/>
    </xf>
    <xf numFmtId="0" fontId="38" fillId="3" borderId="28" xfId="1" applyNumberFormat="1" applyFont="1" applyFill="1" applyBorder="1" applyAlignment="1">
      <alignment horizontal="center" vertical="center" wrapText="1"/>
    </xf>
    <xf numFmtId="0" fontId="38" fillId="3" borderId="30" xfId="1" applyNumberFormat="1" applyFont="1" applyFill="1" applyBorder="1" applyAlignment="1">
      <alignment horizontal="center" vertical="center" wrapText="1"/>
    </xf>
    <xf numFmtId="0" fontId="15" fillId="3" borderId="36" xfId="2" applyFont="1" applyFill="1" applyBorder="1" applyAlignment="1">
      <alignment horizontal="center" vertical="center" wrapText="1"/>
    </xf>
    <xf numFmtId="0" fontId="20" fillId="5" borderId="6" xfId="0" applyFont="1" applyFill="1" applyBorder="1" applyAlignment="1">
      <alignment horizontal="center" vertical="center" wrapText="1"/>
    </xf>
    <xf numFmtId="4" fontId="7" fillId="5" borderId="0" xfId="1" applyNumberFormat="1" applyFont="1" applyFill="1" applyAlignment="1">
      <alignment horizontal="left" vertical="center"/>
    </xf>
    <xf numFmtId="4" fontId="70" fillId="8" borderId="3" xfId="1" applyNumberFormat="1" applyFont="1" applyFill="1" applyBorder="1" applyAlignment="1">
      <alignment horizontal="center" vertical="center" wrapText="1"/>
    </xf>
    <xf numFmtId="164" fontId="19" fillId="6" borderId="12" xfId="2" applyNumberFormat="1" applyFont="1" applyFill="1" applyBorder="1" applyAlignment="1" applyProtection="1">
      <alignment vertical="center" wrapText="1"/>
      <protection hidden="1"/>
    </xf>
    <xf numFmtId="164" fontId="19" fillId="6" borderId="27" xfId="2" applyNumberFormat="1" applyFont="1" applyFill="1" applyBorder="1" applyAlignment="1" applyProtection="1">
      <alignment vertical="center" wrapText="1"/>
      <protection hidden="1"/>
    </xf>
    <xf numFmtId="7" fontId="19" fillId="6" borderId="12" xfId="2" applyNumberFormat="1" applyFont="1" applyFill="1" applyBorder="1" applyAlignment="1" applyProtection="1">
      <alignment vertical="center"/>
      <protection hidden="1"/>
    </xf>
    <xf numFmtId="164" fontId="19" fillId="6" borderId="12" xfId="2" applyNumberFormat="1" applyFont="1" applyFill="1" applyBorder="1" applyAlignment="1" applyProtection="1">
      <alignment vertical="center"/>
      <protection hidden="1"/>
    </xf>
    <xf numFmtId="164" fontId="19" fillId="6" borderId="27" xfId="2" applyNumberFormat="1" applyFont="1" applyFill="1" applyBorder="1" applyAlignment="1" applyProtection="1">
      <alignment vertical="center"/>
      <protection hidden="1"/>
    </xf>
    <xf numFmtId="164" fontId="19" fillId="6" borderId="32" xfId="2" applyNumberFormat="1" applyFont="1" applyFill="1" applyBorder="1" applyAlignment="1" applyProtection="1">
      <alignment vertical="center"/>
      <protection hidden="1"/>
    </xf>
    <xf numFmtId="164" fontId="19" fillId="6" borderId="48" xfId="2" applyNumberFormat="1" applyFont="1" applyFill="1" applyBorder="1" applyAlignment="1" applyProtection="1">
      <alignment vertical="center"/>
      <protection hidden="1"/>
    </xf>
    <xf numFmtId="0" fontId="0" fillId="3" borderId="20" xfId="0" applyFill="1" applyBorder="1" applyProtection="1">
      <protection hidden="1"/>
    </xf>
    <xf numFmtId="0" fontId="0" fillId="3" borderId="35" xfId="0" applyFill="1" applyBorder="1" applyProtection="1">
      <protection hidden="1"/>
    </xf>
    <xf numFmtId="0" fontId="0" fillId="3" borderId="68" xfId="0" applyFill="1" applyBorder="1" applyProtection="1">
      <protection hidden="1"/>
    </xf>
    <xf numFmtId="0" fontId="22" fillId="3" borderId="12" xfId="0" applyFont="1" applyFill="1" applyBorder="1" applyAlignment="1" applyProtection="1">
      <alignment vertical="center" wrapText="1"/>
      <protection hidden="1"/>
    </xf>
    <xf numFmtId="0" fontId="22" fillId="3" borderId="3" xfId="0" applyFont="1" applyFill="1" applyBorder="1" applyAlignment="1" applyProtection="1">
      <alignment vertical="center" wrapText="1"/>
      <protection hidden="1"/>
    </xf>
    <xf numFmtId="0" fontId="22" fillId="3" borderId="35" xfId="0" applyFont="1" applyFill="1" applyBorder="1" applyAlignment="1" applyProtection="1">
      <alignment vertical="center"/>
      <protection hidden="1"/>
    </xf>
    <xf numFmtId="0" fontId="0" fillId="3" borderId="35" xfId="0" applyFill="1" applyBorder="1" applyAlignment="1" applyProtection="1">
      <alignment vertical="center"/>
      <protection hidden="1"/>
    </xf>
    <xf numFmtId="0" fontId="22" fillId="3" borderId="17" xfId="0" applyFont="1" applyFill="1" applyBorder="1" applyAlignment="1" applyProtection="1">
      <alignment vertical="center" wrapText="1"/>
      <protection hidden="1"/>
    </xf>
    <xf numFmtId="0" fontId="22" fillId="3" borderId="64" xfId="0" applyFont="1" applyFill="1" applyBorder="1" applyAlignment="1" applyProtection="1">
      <alignment vertical="center"/>
      <protection hidden="1"/>
    </xf>
    <xf numFmtId="0" fontId="22" fillId="3" borderId="23" xfId="0" applyFont="1" applyFill="1" applyBorder="1" applyAlignment="1" applyProtection="1">
      <alignment vertical="center" wrapText="1"/>
      <protection hidden="1"/>
    </xf>
    <xf numFmtId="0" fontId="17" fillId="3" borderId="41" xfId="0" applyFont="1" applyFill="1" applyBorder="1" applyAlignment="1" applyProtection="1">
      <alignment horizontal="center" vertical="center"/>
      <protection hidden="1"/>
    </xf>
    <xf numFmtId="0" fontId="17" fillId="3" borderId="21" xfId="0" applyFont="1" applyFill="1" applyBorder="1" applyAlignment="1" applyProtection="1">
      <alignment horizontal="center" vertical="center"/>
      <protection hidden="1"/>
    </xf>
    <xf numFmtId="0" fontId="20" fillId="3" borderId="5" xfId="0" applyFont="1" applyFill="1" applyBorder="1" applyAlignment="1" applyProtection="1">
      <alignment horizontal="center" vertical="center"/>
      <protection hidden="1"/>
    </xf>
    <xf numFmtId="0" fontId="20" fillId="3" borderId="50" xfId="0" applyFont="1" applyFill="1" applyBorder="1" applyAlignment="1" applyProtection="1">
      <alignment horizontal="center" vertical="center"/>
      <protection hidden="1"/>
    </xf>
    <xf numFmtId="0" fontId="20" fillId="3" borderId="5" xfId="0" applyFont="1" applyFill="1" applyBorder="1" applyAlignment="1" applyProtection="1">
      <alignment horizontal="center" vertical="center" wrapText="1"/>
      <protection hidden="1"/>
    </xf>
    <xf numFmtId="0" fontId="20" fillId="3" borderId="50" xfId="0" applyFont="1" applyFill="1" applyBorder="1" applyAlignment="1" applyProtection="1">
      <alignment horizontal="center" vertical="center" wrapText="1"/>
      <protection hidden="1"/>
    </xf>
    <xf numFmtId="0" fontId="9" fillId="3" borderId="17" xfId="0" applyFont="1" applyFill="1" applyBorder="1" applyAlignment="1" applyProtection="1">
      <alignment vertical="center" wrapText="1"/>
    </xf>
    <xf numFmtId="164" fontId="64" fillId="3" borderId="18" xfId="0" applyNumberFormat="1" applyFont="1" applyFill="1" applyBorder="1" applyAlignment="1" applyProtection="1">
      <alignment vertical="center"/>
    </xf>
    <xf numFmtId="164" fontId="64" fillId="3" borderId="50" xfId="0" applyNumberFormat="1" applyFont="1" applyFill="1" applyBorder="1" applyAlignment="1" applyProtection="1">
      <alignment vertical="center"/>
    </xf>
    <xf numFmtId="4" fontId="65" fillId="4" borderId="26" xfId="1" applyNumberFormat="1" applyFont="1" applyFill="1" applyBorder="1" applyAlignment="1" applyProtection="1">
      <alignment horizontal="center" vertical="center" wrapText="1"/>
      <protection locked="0" hidden="1"/>
    </xf>
    <xf numFmtId="4" fontId="8" fillId="4" borderId="12" xfId="1" applyNumberFormat="1" applyFont="1" applyFill="1" applyBorder="1" applyAlignment="1" applyProtection="1">
      <alignment horizontal="left" vertical="center" wrapText="1"/>
      <protection locked="0" hidden="1"/>
    </xf>
    <xf numFmtId="4" fontId="8" fillId="4" borderId="27" xfId="1" applyNumberFormat="1" applyFont="1" applyFill="1" applyBorder="1" applyAlignment="1" applyProtection="1">
      <alignment horizontal="left" vertical="center" wrapText="1"/>
      <protection locked="0" hidden="1"/>
    </xf>
    <xf numFmtId="4" fontId="8" fillId="4" borderId="26" xfId="1" applyNumberFormat="1" applyFont="1" applyFill="1" applyBorder="1" applyAlignment="1" applyProtection="1">
      <alignment vertical="center" wrapText="1"/>
      <protection locked="0" hidden="1"/>
    </xf>
    <xf numFmtId="2" fontId="11" fillId="4" borderId="27" xfId="4" applyNumberFormat="1" applyFont="1" applyFill="1" applyBorder="1" applyAlignment="1" applyProtection="1">
      <alignment horizontal="left" vertical="center" wrapText="1"/>
      <protection locked="0" hidden="1"/>
    </xf>
    <xf numFmtId="2" fontId="8" fillId="4" borderId="26" xfId="1" applyNumberFormat="1" applyFont="1" applyFill="1" applyBorder="1" applyAlignment="1" applyProtection="1">
      <alignment vertical="center" wrapText="1"/>
      <protection locked="0" hidden="1"/>
    </xf>
    <xf numFmtId="4" fontId="8" fillId="4" borderId="25" xfId="1" applyNumberFormat="1" applyFont="1" applyFill="1" applyBorder="1" applyAlignment="1" applyProtection="1">
      <alignment vertical="center" wrapText="1"/>
      <protection locked="0" hidden="1"/>
    </xf>
    <xf numFmtId="4" fontId="65" fillId="4" borderId="28" xfId="1" applyNumberFormat="1" applyFont="1" applyFill="1" applyBorder="1" applyAlignment="1" applyProtection="1">
      <alignment horizontal="center" vertical="center" wrapText="1"/>
      <protection locked="0" hidden="1"/>
    </xf>
    <xf numFmtId="4" fontId="8" fillId="4" borderId="3" xfId="1" applyNumberFormat="1" applyFont="1" applyFill="1" applyBorder="1" applyAlignment="1" applyProtection="1">
      <alignment horizontal="left" vertical="center" wrapText="1"/>
      <protection locked="0" hidden="1"/>
    </xf>
    <xf numFmtId="4" fontId="8" fillId="4" borderId="29" xfId="1" applyNumberFormat="1" applyFont="1" applyFill="1" applyBorder="1" applyAlignment="1" applyProtection="1">
      <alignment horizontal="left" vertical="center" wrapText="1"/>
      <protection locked="0" hidden="1"/>
    </xf>
    <xf numFmtId="4" fontId="8" fillId="4" borderId="28" xfId="1" applyNumberFormat="1" applyFont="1" applyFill="1" applyBorder="1" applyAlignment="1" applyProtection="1">
      <alignment vertical="center" wrapText="1"/>
      <protection locked="0" hidden="1"/>
    </xf>
    <xf numFmtId="2" fontId="8" fillId="4" borderId="28" xfId="1" applyNumberFormat="1" applyFont="1" applyFill="1" applyBorder="1" applyAlignment="1" applyProtection="1">
      <alignment vertical="center" wrapText="1"/>
      <protection locked="0" hidden="1"/>
    </xf>
    <xf numFmtId="4" fontId="8" fillId="4" borderId="56" xfId="1" applyNumberFormat="1" applyFont="1" applyFill="1" applyBorder="1" applyAlignment="1" applyProtection="1">
      <alignment vertical="center" wrapText="1"/>
      <protection locked="0" hidden="1"/>
    </xf>
    <xf numFmtId="4" fontId="65" fillId="4" borderId="30" xfId="1" applyNumberFormat="1" applyFont="1" applyFill="1" applyBorder="1" applyAlignment="1" applyProtection="1">
      <alignment horizontal="center" vertical="center" wrapText="1"/>
      <protection locked="0" hidden="1"/>
    </xf>
    <xf numFmtId="4" fontId="8" fillId="4" borderId="23" xfId="1" applyNumberFormat="1" applyFont="1" applyFill="1" applyBorder="1" applyAlignment="1" applyProtection="1">
      <alignment horizontal="left" vertical="center" wrapText="1"/>
      <protection locked="0" hidden="1"/>
    </xf>
    <xf numFmtId="4" fontId="8" fillId="4" borderId="24" xfId="1" applyNumberFormat="1" applyFont="1" applyFill="1" applyBorder="1" applyAlignment="1" applyProtection="1">
      <alignment horizontal="left" vertical="center" wrapText="1"/>
      <protection locked="0" hidden="1"/>
    </xf>
    <xf numFmtId="4" fontId="8" fillId="4" borderId="30" xfId="1" applyNumberFormat="1" applyFont="1" applyFill="1" applyBorder="1" applyAlignment="1" applyProtection="1">
      <alignment vertical="center" wrapText="1"/>
      <protection locked="0" hidden="1"/>
    </xf>
    <xf numFmtId="4" fontId="8" fillId="4" borderId="62" xfId="1" applyNumberFormat="1" applyFont="1" applyFill="1" applyBorder="1" applyAlignment="1" applyProtection="1">
      <alignment vertical="center" wrapText="1"/>
      <protection locked="0" hidden="1"/>
    </xf>
    <xf numFmtId="4" fontId="66" fillId="7" borderId="16" xfId="1" applyNumberFormat="1" applyFont="1" applyFill="1" applyBorder="1" applyAlignment="1" applyProtection="1">
      <alignment horizontal="center" vertical="center"/>
      <protection locked="0" hidden="1"/>
    </xf>
    <xf numFmtId="4" fontId="8" fillId="7" borderId="3" xfId="1" applyNumberFormat="1" applyFont="1" applyFill="1" applyBorder="1" applyAlignment="1" applyProtection="1">
      <alignment horizontal="left" vertical="top" wrapText="1"/>
      <protection locked="0" hidden="1"/>
    </xf>
    <xf numFmtId="4" fontId="8" fillId="7" borderId="23" xfId="1" applyNumberFormat="1" applyFont="1" applyFill="1" applyBorder="1" applyAlignment="1" applyProtection="1">
      <alignment horizontal="left" vertical="top" wrapText="1"/>
      <protection locked="0" hidden="1"/>
    </xf>
    <xf numFmtId="4" fontId="21" fillId="7" borderId="16" xfId="1" applyNumberFormat="1" applyFont="1" applyFill="1" applyBorder="1" applyAlignment="1" applyProtection="1">
      <alignment horizontal="center" vertical="center"/>
      <protection locked="0" hidden="1"/>
    </xf>
    <xf numFmtId="4" fontId="8" fillId="7" borderId="3" xfId="1" applyNumberFormat="1" applyFont="1" applyFill="1" applyBorder="1" applyAlignment="1" applyProtection="1">
      <alignment horizontal="center" vertical="center" wrapText="1"/>
      <protection locked="0" hidden="1"/>
    </xf>
    <xf numFmtId="9" fontId="8" fillId="7" borderId="3" xfId="4" applyFont="1" applyFill="1" applyBorder="1" applyAlignment="1" applyProtection="1">
      <alignment horizontal="center" vertical="center" wrapText="1"/>
      <protection locked="0" hidden="1"/>
    </xf>
    <xf numFmtId="4" fontId="8" fillId="7" borderId="23" xfId="1" applyNumberFormat="1" applyFont="1" applyFill="1" applyBorder="1" applyAlignment="1" applyProtection="1">
      <alignment horizontal="center" vertical="center" wrapText="1"/>
      <protection locked="0" hidden="1"/>
    </xf>
    <xf numFmtId="9" fontId="8" fillId="7" borderId="23" xfId="4" applyFont="1" applyFill="1" applyBorder="1" applyAlignment="1" applyProtection="1">
      <alignment horizontal="center" vertical="center" wrapText="1"/>
      <protection locked="0" hidden="1"/>
    </xf>
    <xf numFmtId="4" fontId="66" fillId="7" borderId="33" xfId="1" applyNumberFormat="1" applyFont="1" applyFill="1" applyBorder="1" applyAlignment="1" applyProtection="1">
      <alignment horizontal="center" vertical="center"/>
      <protection locked="0" hidden="1"/>
    </xf>
    <xf numFmtId="4" fontId="8" fillId="7" borderId="28" xfId="1" applyNumberFormat="1" applyFont="1" applyFill="1" applyBorder="1" applyAlignment="1" applyProtection="1">
      <alignment vertical="center"/>
      <protection locked="0" hidden="1"/>
    </xf>
    <xf numFmtId="4" fontId="8" fillId="7" borderId="3" xfId="1" applyNumberFormat="1" applyFont="1" applyFill="1" applyBorder="1" applyAlignment="1" applyProtection="1">
      <alignment vertical="center"/>
      <protection locked="0" hidden="1"/>
    </xf>
    <xf numFmtId="44" fontId="8" fillId="7" borderId="29" xfId="3" applyNumberFormat="1" applyFont="1" applyFill="1" applyBorder="1" applyAlignment="1" applyProtection="1">
      <alignment horizontal="left" vertical="top" wrapText="1"/>
      <protection locked="0" hidden="1"/>
    </xf>
    <xf numFmtId="4" fontId="8" fillId="7" borderId="28" xfId="1" applyNumberFormat="1" applyFont="1" applyFill="1" applyBorder="1" applyAlignment="1" applyProtection="1">
      <alignment horizontal="left" vertical="top" wrapText="1"/>
      <protection locked="0" hidden="1"/>
    </xf>
    <xf numFmtId="4" fontId="8" fillId="7" borderId="30" xfId="1" applyNumberFormat="1" applyFont="1" applyFill="1" applyBorder="1" applyAlignment="1" applyProtection="1">
      <alignment horizontal="left" vertical="top" wrapText="1"/>
      <protection locked="0" hidden="1"/>
    </xf>
    <xf numFmtId="44" fontId="8" fillId="7" borderId="24" xfId="3" applyNumberFormat="1" applyFont="1" applyFill="1" applyBorder="1" applyAlignment="1" applyProtection="1">
      <alignment horizontal="left" vertical="top" wrapText="1"/>
      <protection locked="0" hidden="1"/>
    </xf>
    <xf numFmtId="0" fontId="15" fillId="3" borderId="3" xfId="2" applyFont="1" applyFill="1" applyBorder="1" applyAlignment="1">
      <alignment horizontal="center" vertical="center" wrapText="1"/>
    </xf>
    <xf numFmtId="44" fontId="8" fillId="7" borderId="12" xfId="3" applyFont="1" applyFill="1" applyBorder="1" applyAlignment="1" applyProtection="1">
      <alignment vertical="center"/>
      <protection locked="0" hidden="1"/>
    </xf>
    <xf numFmtId="1" fontId="8" fillId="7" borderId="12" xfId="3" applyNumberFormat="1" applyFont="1" applyFill="1" applyBorder="1" applyAlignment="1" applyProtection="1">
      <alignment vertical="center"/>
      <protection locked="0" hidden="1"/>
    </xf>
    <xf numFmtId="1" fontId="8" fillId="7" borderId="27" xfId="3" applyNumberFormat="1" applyFont="1" applyFill="1" applyBorder="1" applyAlignment="1" applyProtection="1">
      <alignment vertical="center"/>
      <protection locked="0" hidden="1"/>
    </xf>
    <xf numFmtId="44" fontId="8" fillId="7" borderId="32" xfId="3" applyFont="1" applyFill="1" applyBorder="1" applyAlignment="1" applyProtection="1">
      <alignment vertical="center"/>
      <protection locked="0" hidden="1"/>
    </xf>
    <xf numFmtId="1" fontId="8" fillId="7" borderId="32" xfId="3" applyNumberFormat="1" applyFont="1" applyFill="1" applyBorder="1" applyAlignment="1" applyProtection="1">
      <alignment vertical="center"/>
      <protection locked="0" hidden="1"/>
    </xf>
    <xf numFmtId="1" fontId="8" fillId="7" borderId="48" xfId="3" applyNumberFormat="1" applyFont="1" applyFill="1" applyBorder="1" applyAlignment="1" applyProtection="1">
      <alignment vertical="center"/>
      <protection locked="0" hidden="1"/>
    </xf>
    <xf numFmtId="49" fontId="14" fillId="12" borderId="23" xfId="2" applyNumberFormat="1" applyFont="1" applyFill="1" applyBorder="1" applyAlignment="1" applyProtection="1">
      <alignment horizontal="center" vertical="center" wrapText="1"/>
      <protection locked="0" hidden="1"/>
    </xf>
    <xf numFmtId="49" fontId="14" fillId="12" borderId="24" xfId="2" applyNumberFormat="1" applyFont="1" applyFill="1" applyBorder="1" applyAlignment="1" applyProtection="1">
      <alignment horizontal="center" vertical="center" wrapText="1"/>
      <protection locked="0" hidden="1"/>
    </xf>
    <xf numFmtId="44" fontId="8" fillId="7" borderId="28" xfId="3" applyFont="1" applyFill="1" applyBorder="1" applyAlignment="1" applyProtection="1">
      <alignment horizontal="right" vertical="center"/>
      <protection locked="0" hidden="1"/>
    </xf>
    <xf numFmtId="44" fontId="8" fillId="7" borderId="3" xfId="3" applyFont="1" applyFill="1" applyBorder="1" applyAlignment="1" applyProtection="1">
      <alignment horizontal="right" vertical="center"/>
      <protection locked="0" hidden="1"/>
    </xf>
    <xf numFmtId="44" fontId="8" fillId="7" borderId="29" xfId="3" applyFont="1" applyFill="1" applyBorder="1" applyAlignment="1" applyProtection="1">
      <alignment horizontal="right" vertical="center"/>
      <protection locked="0" hidden="1"/>
    </xf>
    <xf numFmtId="44" fontId="8" fillId="7" borderId="30" xfId="3" applyFont="1" applyFill="1" applyBorder="1" applyAlignment="1" applyProtection="1">
      <alignment horizontal="right" vertical="center"/>
      <protection locked="0" hidden="1"/>
    </xf>
    <xf numFmtId="44" fontId="8" fillId="7" borderId="23" xfId="3" applyFont="1" applyFill="1" applyBorder="1" applyAlignment="1" applyProtection="1">
      <alignment horizontal="right" vertical="center"/>
      <protection locked="0" hidden="1"/>
    </xf>
    <xf numFmtId="44" fontId="8" fillId="7" borderId="24" xfId="3" applyFont="1" applyFill="1" applyBorder="1" applyAlignment="1" applyProtection="1">
      <alignment horizontal="right" vertical="center"/>
      <protection locked="0" hidden="1"/>
    </xf>
    <xf numFmtId="0" fontId="48" fillId="7" borderId="3" xfId="0" applyFont="1" applyFill="1" applyBorder="1" applyAlignment="1" applyProtection="1">
      <alignment vertical="center"/>
      <protection locked="0" hidden="1"/>
    </xf>
    <xf numFmtId="0" fontId="68" fillId="7" borderId="3" xfId="0" applyFont="1" applyFill="1" applyBorder="1" applyAlignment="1" applyProtection="1">
      <alignment horizontal="center" vertical="center"/>
      <protection locked="0" hidden="1"/>
    </xf>
    <xf numFmtId="44" fontId="68" fillId="7" borderId="3" xfId="3" applyNumberFormat="1" applyFont="1" applyFill="1" applyBorder="1" applyProtection="1">
      <protection locked="0" hidden="1"/>
    </xf>
    <xf numFmtId="44" fontId="67" fillId="7" borderId="3" xfId="3" applyNumberFormat="1" applyFont="1" applyFill="1" applyBorder="1" applyProtection="1">
      <protection locked="0" hidden="1"/>
    </xf>
    <xf numFmtId="168" fontId="8" fillId="7" borderId="29" xfId="1" applyNumberFormat="1" applyFont="1" applyFill="1" applyBorder="1" applyAlignment="1" applyProtection="1">
      <alignment horizontal="center" vertical="center" wrapText="1"/>
      <protection locked="0" hidden="1"/>
    </xf>
    <xf numFmtId="168" fontId="8" fillId="7" borderId="3" xfId="1" applyNumberFormat="1" applyFont="1" applyFill="1" applyBorder="1" applyAlignment="1" applyProtection="1">
      <alignment horizontal="center" vertical="center" wrapText="1"/>
      <protection locked="0" hidden="1"/>
    </xf>
    <xf numFmtId="0" fontId="15" fillId="3" borderId="29" xfId="2" applyFont="1" applyFill="1" applyBorder="1" applyAlignment="1">
      <alignment horizontal="center" vertical="center" wrapText="1"/>
    </xf>
    <xf numFmtId="168" fontId="8" fillId="7" borderId="23" xfId="1" applyNumberFormat="1" applyFont="1" applyFill="1" applyBorder="1" applyAlignment="1" applyProtection="1">
      <alignment horizontal="center" vertical="center" wrapText="1"/>
      <protection locked="0" hidden="1"/>
    </xf>
    <xf numFmtId="168" fontId="8" fillId="7" borderId="24" xfId="1" applyNumberFormat="1" applyFont="1" applyFill="1" applyBorder="1" applyAlignment="1" applyProtection="1">
      <alignment horizontal="center" vertical="center" wrapText="1"/>
      <protection locked="0" hidden="1"/>
    </xf>
    <xf numFmtId="1" fontId="8" fillId="7" borderId="3" xfId="1" applyNumberFormat="1" applyFont="1" applyFill="1" applyBorder="1" applyAlignment="1" applyProtection="1">
      <alignment horizontal="center" vertical="top" wrapText="1"/>
      <protection locked="0" hidden="1"/>
    </xf>
    <xf numFmtId="4" fontId="8" fillId="7" borderId="3" xfId="1" applyNumberFormat="1" applyFont="1" applyFill="1" applyBorder="1" applyAlignment="1" applyProtection="1">
      <alignment horizontal="center" vertical="top" wrapText="1"/>
      <protection locked="0" hidden="1"/>
    </xf>
    <xf numFmtId="1" fontId="8" fillId="7" borderId="29" xfId="4" applyNumberFormat="1" applyFont="1" applyFill="1" applyBorder="1" applyAlignment="1" applyProtection="1">
      <alignment horizontal="center" vertical="top" wrapText="1"/>
      <protection locked="0" hidden="1"/>
    </xf>
    <xf numFmtId="1" fontId="8" fillId="7" borderId="23" xfId="1" applyNumberFormat="1" applyFont="1" applyFill="1" applyBorder="1" applyAlignment="1" applyProtection="1">
      <alignment horizontal="center" vertical="top" wrapText="1"/>
      <protection locked="0" hidden="1"/>
    </xf>
    <xf numFmtId="4" fontId="8" fillId="7" borderId="23" xfId="1" applyNumberFormat="1" applyFont="1" applyFill="1" applyBorder="1" applyAlignment="1" applyProtection="1">
      <alignment horizontal="center" vertical="top" wrapText="1"/>
      <protection locked="0" hidden="1"/>
    </xf>
    <xf numFmtId="1" fontId="8" fillId="7" borderId="24" xfId="4" applyNumberFormat="1" applyFont="1" applyFill="1" applyBorder="1" applyAlignment="1" applyProtection="1">
      <alignment horizontal="center" vertical="top" wrapText="1"/>
      <protection locked="0" hidden="1"/>
    </xf>
    <xf numFmtId="0" fontId="71" fillId="7" borderId="3" xfId="0" applyNumberFormat="1" applyFont="1" applyFill="1" applyBorder="1" applyAlignment="1">
      <alignment wrapText="1"/>
    </xf>
    <xf numFmtId="0" fontId="71" fillId="7" borderId="3" xfId="0" applyNumberFormat="1" applyFont="1" applyFill="1" applyBorder="1" applyAlignment="1">
      <alignment horizontal="center" wrapText="1"/>
    </xf>
    <xf numFmtId="0" fontId="72" fillId="7" borderId="3" xfId="0" applyFont="1" applyFill="1" applyBorder="1" applyAlignment="1">
      <alignment horizontal="center" vertical="center" wrapText="1"/>
    </xf>
    <xf numFmtId="0" fontId="72" fillId="7" borderId="17" xfId="0" applyFont="1" applyFill="1" applyBorder="1" applyAlignment="1">
      <alignment horizontal="center" vertical="center" wrapText="1"/>
    </xf>
    <xf numFmtId="0" fontId="71" fillId="7" borderId="3" xfId="3" applyNumberFormat="1" applyFont="1" applyFill="1" applyBorder="1"/>
    <xf numFmtId="44" fontId="71" fillId="7" borderId="3" xfId="3" applyFont="1" applyFill="1" applyBorder="1"/>
    <xf numFmtId="44" fontId="73" fillId="7" borderId="3" xfId="1" applyNumberFormat="1" applyFont="1" applyFill="1" applyBorder="1" applyAlignment="1">
      <alignment horizontal="center" vertical="center" wrapText="1"/>
    </xf>
    <xf numFmtId="44" fontId="73" fillId="7" borderId="17" xfId="1" applyNumberFormat="1" applyFont="1" applyFill="1" applyBorder="1" applyAlignment="1">
      <alignment horizontal="center" vertical="center" wrapText="1"/>
    </xf>
    <xf numFmtId="0" fontId="71" fillId="7" borderId="3" xfId="0" applyNumberFormat="1" applyFont="1" applyFill="1" applyBorder="1" applyAlignment="1">
      <alignment horizontal="center" vertical="center"/>
    </xf>
    <xf numFmtId="44" fontId="71" fillId="7" borderId="3" xfId="0" applyNumberFormat="1" applyFont="1" applyFill="1" applyBorder="1" applyAlignment="1">
      <alignment horizontal="center" vertical="center"/>
    </xf>
    <xf numFmtId="0" fontId="73" fillId="7" borderId="17" xfId="0" applyNumberFormat="1" applyFont="1" applyFill="1" applyBorder="1" applyAlignment="1">
      <alignment vertical="center"/>
    </xf>
    <xf numFmtId="44" fontId="71" fillId="7" borderId="3" xfId="3" applyNumberFormat="1" applyFont="1" applyFill="1" applyBorder="1" applyAlignment="1">
      <alignment vertical="center"/>
    </xf>
    <xf numFmtId="44" fontId="50" fillId="13" borderId="3" xfId="2" applyNumberFormat="1" applyFont="1" applyFill="1" applyBorder="1" applyAlignment="1">
      <alignment horizontal="center" vertical="center" wrapText="1"/>
    </xf>
    <xf numFmtId="9" fontId="50" fillId="13" borderId="3" xfId="4" applyFont="1" applyFill="1" applyBorder="1" applyAlignment="1">
      <alignment horizontal="center" vertical="center" wrapText="1"/>
    </xf>
    <xf numFmtId="1" fontId="8" fillId="4" borderId="12" xfId="1" applyNumberFormat="1" applyFont="1" applyFill="1" applyBorder="1" applyAlignment="1" applyProtection="1">
      <alignment vertical="center" wrapText="1"/>
      <protection locked="0" hidden="1"/>
    </xf>
    <xf numFmtId="1" fontId="19" fillId="7" borderId="17" xfId="4" applyNumberFormat="1" applyFont="1" applyFill="1" applyBorder="1" applyAlignment="1" applyProtection="1">
      <alignment horizontal="center" vertical="center"/>
      <protection locked="0" hidden="1"/>
    </xf>
    <xf numFmtId="0" fontId="75" fillId="5" borderId="8" xfId="4" applyNumberFormat="1" applyFont="1" applyFill="1" applyBorder="1" applyAlignment="1">
      <alignment horizontal="left" wrapText="1"/>
    </xf>
    <xf numFmtId="4" fontId="8" fillId="5" borderId="0" xfId="1" applyNumberFormat="1" applyFont="1" applyFill="1" applyBorder="1" applyAlignment="1" applyProtection="1">
      <alignment horizontal="left" vertical="top" wrapText="1"/>
      <protection locked="0" hidden="1"/>
    </xf>
    <xf numFmtId="44" fontId="8" fillId="5" borderId="0" xfId="3" applyNumberFormat="1" applyFont="1" applyFill="1" applyBorder="1" applyAlignment="1" applyProtection="1">
      <alignment horizontal="left" vertical="top" wrapText="1"/>
      <protection locked="0" hidden="1"/>
    </xf>
    <xf numFmtId="49" fontId="8" fillId="5" borderId="0" xfId="1" applyNumberFormat="1" applyFont="1" applyFill="1" applyBorder="1" applyAlignment="1" applyProtection="1">
      <alignment horizontal="left" vertical="center"/>
    </xf>
    <xf numFmtId="165" fontId="8" fillId="5" borderId="0" xfId="1" applyNumberFormat="1" applyFont="1" applyFill="1" applyBorder="1" applyAlignment="1" applyProtection="1">
      <alignment horizontal="left" vertical="center"/>
    </xf>
    <xf numFmtId="14" fontId="8" fillId="5" borderId="0" xfId="1" applyNumberFormat="1" applyFont="1" applyFill="1" applyBorder="1" applyAlignment="1" applyProtection="1">
      <alignment horizontal="left" vertical="center"/>
    </xf>
    <xf numFmtId="0" fontId="20" fillId="3" borderId="8"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13" xfId="0" applyFont="1" applyFill="1" applyBorder="1" applyAlignment="1">
      <alignment horizontal="left" vertical="center" wrapText="1"/>
    </xf>
    <xf numFmtId="0" fontId="20" fillId="3" borderId="14" xfId="0" applyFont="1" applyFill="1" applyBorder="1" applyAlignment="1">
      <alignment horizontal="left" vertical="center" wrapText="1"/>
    </xf>
    <xf numFmtId="4" fontId="13" fillId="3" borderId="0" xfId="1" applyNumberFormat="1" applyFont="1" applyFill="1" applyAlignment="1">
      <alignment horizontal="left" vertical="center"/>
    </xf>
    <xf numFmtId="0" fontId="53" fillId="3" borderId="9" xfId="0" applyFont="1" applyFill="1" applyBorder="1" applyAlignment="1">
      <alignment horizontal="left" vertical="center" wrapText="1"/>
    </xf>
    <xf numFmtId="0" fontId="53" fillId="3" borderId="12" xfId="0" applyFont="1" applyFill="1" applyBorder="1" applyAlignment="1">
      <alignment horizontal="left" vertical="center" wrapText="1"/>
    </xf>
    <xf numFmtId="0" fontId="17" fillId="3" borderId="4" xfId="0" applyFont="1" applyFill="1" applyBorder="1" applyAlignment="1">
      <alignment horizontal="left" vertical="center"/>
    </xf>
    <xf numFmtId="4" fontId="5" fillId="5" borderId="61" xfId="1" applyNumberFormat="1" applyFont="1" applyFill="1" applyBorder="1" applyAlignment="1">
      <alignment horizontal="center" vertical="top"/>
    </xf>
    <xf numFmtId="0" fontId="17" fillId="3" borderId="53"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7" xfId="0" applyFont="1" applyFill="1" applyBorder="1" applyAlignment="1">
      <alignment horizontal="left" vertical="center" wrapText="1"/>
    </xf>
    <xf numFmtId="4" fontId="13" fillId="3" borderId="0" xfId="1" applyNumberFormat="1" applyFont="1" applyFill="1" applyAlignment="1">
      <alignment horizontal="left" vertical="center" wrapText="1"/>
    </xf>
    <xf numFmtId="0" fontId="17" fillId="3" borderId="2" xfId="0" applyFont="1" applyFill="1" applyBorder="1" applyAlignment="1">
      <alignment horizontal="left" vertical="center"/>
    </xf>
    <xf numFmtId="0" fontId="17" fillId="3" borderId="7" xfId="0" applyFont="1" applyFill="1" applyBorder="1" applyAlignment="1">
      <alignment horizontal="left" vertical="center"/>
    </xf>
    <xf numFmtId="0" fontId="15" fillId="3" borderId="36" xfId="2" applyFont="1" applyFill="1" applyBorder="1" applyAlignment="1">
      <alignment horizontal="center" vertical="center" wrapText="1"/>
    </xf>
    <xf numFmtId="0" fontId="15" fillId="3" borderId="38" xfId="2"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4" fontId="8" fillId="7" borderId="28" xfId="1" applyNumberFormat="1" applyFont="1" applyFill="1" applyBorder="1" applyAlignment="1" applyProtection="1">
      <alignment horizontal="center" vertical="center"/>
      <protection locked="0" hidden="1"/>
    </xf>
    <xf numFmtId="4" fontId="8" fillId="7" borderId="29" xfId="1" applyNumberFormat="1" applyFont="1" applyFill="1" applyBorder="1" applyAlignment="1" applyProtection="1">
      <alignment horizontal="center" vertical="center"/>
      <protection locked="0" hidden="1"/>
    </xf>
    <xf numFmtId="4" fontId="8" fillId="7" borderId="67" xfId="1" applyNumberFormat="1" applyFont="1" applyFill="1" applyBorder="1" applyAlignment="1" applyProtection="1">
      <alignment horizontal="center" vertical="center"/>
      <protection locked="0" hidden="1"/>
    </xf>
    <xf numFmtId="4" fontId="8" fillId="7" borderId="50" xfId="1" applyNumberFormat="1" applyFont="1" applyFill="1" applyBorder="1" applyAlignment="1" applyProtection="1">
      <alignment horizontal="center" vertical="center"/>
      <protection locked="0" hidden="1"/>
    </xf>
    <xf numFmtId="4" fontId="8" fillId="7" borderId="52" xfId="1" applyNumberFormat="1" applyFont="1" applyFill="1" applyBorder="1" applyAlignment="1" applyProtection="1">
      <alignment horizontal="center" vertical="center"/>
      <protection locked="0" hidden="1"/>
    </xf>
    <xf numFmtId="4" fontId="8" fillId="7" borderId="51" xfId="1" applyNumberFormat="1" applyFont="1" applyFill="1" applyBorder="1" applyAlignment="1" applyProtection="1">
      <alignment horizontal="center" vertical="center"/>
      <protection locked="0" hidden="1"/>
    </xf>
    <xf numFmtId="0" fontId="15" fillId="3" borderId="3" xfId="2" applyFont="1" applyFill="1" applyBorder="1" applyAlignment="1">
      <alignment horizontal="center" vertical="center" wrapText="1"/>
    </xf>
    <xf numFmtId="4" fontId="15" fillId="3" borderId="36" xfId="1" applyNumberFormat="1" applyFont="1" applyFill="1" applyBorder="1" applyAlignment="1">
      <alignment horizontal="center" vertical="center" wrapText="1"/>
    </xf>
    <xf numFmtId="4" fontId="15" fillId="3" borderId="38" xfId="1" applyNumberFormat="1" applyFont="1" applyFill="1" applyBorder="1" applyAlignment="1">
      <alignment horizontal="center" vertical="center" wrapText="1"/>
    </xf>
    <xf numFmtId="4" fontId="15" fillId="3" borderId="28" xfId="1" applyNumberFormat="1" applyFont="1" applyFill="1" applyBorder="1" applyAlignment="1">
      <alignment horizontal="center" vertical="center" wrapText="1"/>
    </xf>
    <xf numFmtId="4" fontId="15" fillId="3" borderId="29" xfId="1" applyNumberFormat="1" applyFont="1" applyFill="1" applyBorder="1" applyAlignment="1">
      <alignment horizontal="center" vertical="center" wrapText="1"/>
    </xf>
    <xf numFmtId="4" fontId="15" fillId="3" borderId="37" xfId="1" applyNumberFormat="1" applyFont="1" applyFill="1" applyBorder="1" applyAlignment="1">
      <alignment horizontal="center" vertical="center" wrapText="1"/>
    </xf>
    <xf numFmtId="0" fontId="39" fillId="3" borderId="8" xfId="0" applyFont="1" applyFill="1" applyBorder="1" applyAlignment="1">
      <alignment horizontal="left" vertical="center" wrapText="1"/>
    </xf>
    <xf numFmtId="0" fontId="39" fillId="3" borderId="0" xfId="0" applyFont="1" applyFill="1" applyBorder="1" applyAlignment="1">
      <alignment horizontal="left" vertical="center" wrapText="1"/>
    </xf>
    <xf numFmtId="0" fontId="39" fillId="3" borderId="10" xfId="0" applyFont="1" applyFill="1" applyBorder="1" applyAlignment="1">
      <alignment horizontal="left" vertical="center" wrapText="1"/>
    </xf>
    <xf numFmtId="0" fontId="39" fillId="3" borderId="11" xfId="0" applyFont="1" applyFill="1" applyBorder="1" applyAlignment="1">
      <alignment horizontal="left" vertical="center" wrapText="1"/>
    </xf>
    <xf numFmtId="0" fontId="39" fillId="3" borderId="13" xfId="0" applyFont="1" applyFill="1" applyBorder="1" applyAlignment="1">
      <alignment horizontal="left" vertical="center" wrapText="1"/>
    </xf>
    <xf numFmtId="0" fontId="39" fillId="3" borderId="14" xfId="0" applyFont="1" applyFill="1" applyBorder="1" applyAlignment="1">
      <alignment horizontal="left" vertical="center" wrapText="1"/>
    </xf>
    <xf numFmtId="49" fontId="8" fillId="4" borderId="0" xfId="1" applyNumberFormat="1" applyFont="1" applyFill="1" applyBorder="1" applyAlignment="1" applyProtection="1">
      <alignment horizontal="left" vertical="center"/>
      <protection locked="0"/>
    </xf>
    <xf numFmtId="14" fontId="8" fillId="4" borderId="0" xfId="1" applyNumberFormat="1" applyFont="1" applyFill="1" applyBorder="1" applyAlignment="1" applyProtection="1">
      <alignment horizontal="left" vertical="center"/>
      <protection locked="0"/>
    </xf>
    <xf numFmtId="49" fontId="15" fillId="3" borderId="28" xfId="2" applyNumberFormat="1" applyFont="1" applyFill="1" applyBorder="1" applyAlignment="1">
      <alignment horizontal="center" vertical="center" wrapText="1"/>
    </xf>
    <xf numFmtId="49" fontId="15" fillId="3" borderId="30" xfId="2" applyNumberFormat="1" applyFont="1" applyFill="1" applyBorder="1" applyAlignment="1">
      <alignment horizontal="center" vertical="center" wrapText="1"/>
    </xf>
    <xf numFmtId="0" fontId="20" fillId="3" borderId="37"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20" fillId="3" borderId="40" xfId="0" applyFont="1" applyFill="1" applyBorder="1" applyAlignment="1">
      <alignment horizontal="center" vertical="center" wrapText="1"/>
    </xf>
    <xf numFmtId="0" fontId="20" fillId="3" borderId="12" xfId="0" applyFont="1" applyFill="1" applyBorder="1" applyAlignment="1">
      <alignment horizontal="center" vertical="center" wrapText="1"/>
    </xf>
    <xf numFmtId="4" fontId="4" fillId="2" borderId="0" xfId="1" applyNumberFormat="1" applyFont="1" applyFill="1" applyAlignment="1">
      <alignment horizontal="center" vertical="center"/>
    </xf>
    <xf numFmtId="4" fontId="3" fillId="2" borderId="0" xfId="1" applyNumberFormat="1" applyFont="1" applyFill="1" applyAlignment="1">
      <alignment horizontal="center" vertical="center"/>
    </xf>
    <xf numFmtId="165" fontId="69" fillId="4" borderId="0" xfId="1" applyNumberFormat="1" applyFont="1" applyFill="1" applyBorder="1" applyAlignment="1" applyProtection="1">
      <alignment horizontal="left" vertical="center"/>
      <protection locked="0"/>
    </xf>
    <xf numFmtId="4" fontId="13" fillId="2" borderId="0" xfId="1" applyNumberFormat="1" applyFont="1" applyFill="1" applyAlignment="1">
      <alignment horizontal="left" vertical="top" wrapText="1"/>
    </xf>
    <xf numFmtId="0" fontId="15" fillId="3" borderId="8" xfId="0"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5" fillId="3" borderId="11" xfId="0" applyFont="1" applyFill="1" applyBorder="1" applyAlignment="1" applyProtection="1">
      <alignment horizontal="left" vertical="center" wrapText="1"/>
      <protection locked="0"/>
    </xf>
    <xf numFmtId="0" fontId="15" fillId="3" borderId="13" xfId="0" applyFont="1" applyFill="1" applyBorder="1" applyAlignment="1" applyProtection="1">
      <alignment horizontal="left" vertical="center" wrapText="1"/>
      <protection locked="0"/>
    </xf>
    <xf numFmtId="0" fontId="15" fillId="3" borderId="14" xfId="0" applyFont="1" applyFill="1" applyBorder="1" applyAlignment="1" applyProtection="1">
      <alignment horizontal="left" vertical="center" wrapText="1"/>
      <protection locked="0"/>
    </xf>
    <xf numFmtId="0" fontId="22" fillId="3" borderId="53" xfId="0" applyFont="1" applyFill="1" applyBorder="1" applyAlignment="1" applyProtection="1">
      <alignment horizontal="center" vertical="center" wrapText="1"/>
      <protection hidden="1"/>
    </xf>
    <xf numFmtId="0" fontId="22" fillId="3" borderId="35" xfId="0" applyFont="1" applyFill="1" applyBorder="1" applyAlignment="1" applyProtection="1">
      <alignment horizontal="center" vertical="center" wrapText="1"/>
      <protection hidden="1"/>
    </xf>
    <xf numFmtId="0" fontId="22" fillId="3" borderId="68" xfId="0" applyFont="1" applyFill="1" applyBorder="1" applyAlignment="1" applyProtection="1">
      <alignment horizontal="center" vertical="center" wrapText="1"/>
      <protection hidden="1"/>
    </xf>
    <xf numFmtId="49" fontId="14" fillId="3" borderId="37" xfId="2" applyNumberFormat="1" applyFont="1" applyFill="1" applyBorder="1" applyAlignment="1" applyProtection="1">
      <alignment horizontal="center" vertical="center" wrapText="1"/>
      <protection hidden="1"/>
    </xf>
    <xf numFmtId="49" fontId="14" fillId="3" borderId="3" xfId="2" applyNumberFormat="1" applyFont="1" applyFill="1" applyBorder="1" applyAlignment="1" applyProtection="1">
      <alignment horizontal="center" vertical="center" wrapText="1"/>
      <protection hidden="1"/>
    </xf>
    <xf numFmtId="0" fontId="14" fillId="3" borderId="40" xfId="2" applyNumberFormat="1" applyFont="1" applyFill="1" applyBorder="1" applyAlignment="1" applyProtection="1">
      <alignment horizontal="center" vertical="center" wrapText="1"/>
      <protection hidden="1"/>
    </xf>
    <xf numFmtId="0" fontId="14" fillId="3" borderId="9" xfId="2" applyNumberFormat="1" applyFont="1" applyFill="1" applyBorder="1" applyAlignment="1" applyProtection="1">
      <alignment horizontal="center" vertical="center" wrapText="1"/>
      <protection hidden="1"/>
    </xf>
    <xf numFmtId="0" fontId="14" fillId="3" borderId="12" xfId="2" applyNumberFormat="1" applyFont="1" applyFill="1" applyBorder="1" applyAlignment="1" applyProtection="1">
      <alignment horizontal="center" vertical="center" wrapText="1"/>
      <protection hidden="1"/>
    </xf>
    <xf numFmtId="0" fontId="17" fillId="3" borderId="2"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5" fillId="3" borderId="55" xfId="2" applyFont="1" applyFill="1" applyBorder="1" applyAlignment="1">
      <alignment horizontal="center" vertical="center" wrapText="1"/>
    </xf>
    <xf numFmtId="0" fontId="15" fillId="3" borderId="66" xfId="2" applyFont="1" applyFill="1" applyBorder="1" applyAlignment="1">
      <alignment horizontal="center" vertical="center" wrapText="1"/>
    </xf>
    <xf numFmtId="4" fontId="27" fillId="5" borderId="0" xfId="1" applyNumberFormat="1" applyFont="1" applyFill="1" applyBorder="1" applyAlignment="1">
      <alignment horizontal="center" vertical="center" wrapText="1"/>
    </xf>
    <xf numFmtId="0" fontId="15" fillId="3" borderId="57" xfId="2" applyFont="1" applyFill="1" applyBorder="1" applyAlignment="1">
      <alignment horizontal="center" vertical="center" wrapText="1"/>
    </xf>
    <xf numFmtId="0" fontId="15" fillId="3" borderId="22" xfId="2" applyFont="1" applyFill="1" applyBorder="1" applyAlignment="1">
      <alignment horizontal="center" vertical="center" wrapText="1"/>
    </xf>
    <xf numFmtId="0" fontId="15" fillId="3" borderId="58" xfId="2" applyFont="1" applyFill="1" applyBorder="1" applyAlignment="1">
      <alignment horizontal="center" vertical="center" wrapText="1"/>
    </xf>
    <xf numFmtId="0" fontId="15" fillId="3" borderId="59" xfId="2" applyFont="1" applyFill="1" applyBorder="1" applyAlignment="1">
      <alignment horizontal="center" vertical="center" wrapText="1"/>
    </xf>
    <xf numFmtId="0" fontId="15" fillId="3" borderId="24" xfId="2" applyFont="1" applyFill="1" applyBorder="1" applyAlignment="1">
      <alignment horizontal="center" vertical="center" wrapText="1"/>
    </xf>
    <xf numFmtId="0" fontId="15" fillId="3" borderId="63" xfId="2" applyFont="1" applyFill="1" applyBorder="1" applyAlignment="1">
      <alignment horizontal="center" vertical="center" wrapText="1"/>
    </xf>
    <xf numFmtId="0" fontId="15" fillId="3" borderId="51" xfId="2" applyFont="1" applyFill="1" applyBorder="1" applyAlignment="1">
      <alignment horizontal="center" vertical="center" wrapText="1"/>
    </xf>
    <xf numFmtId="4" fontId="3" fillId="7" borderId="3" xfId="1" applyNumberFormat="1" applyFont="1" applyFill="1" applyBorder="1" applyAlignment="1">
      <alignment horizontal="center" vertical="center"/>
    </xf>
    <xf numFmtId="4" fontId="74" fillId="2" borderId="0" xfId="1" applyNumberFormat="1" applyFont="1" applyFill="1" applyBorder="1" applyAlignment="1">
      <alignment horizontal="center" vertical="center"/>
    </xf>
    <xf numFmtId="4" fontId="7" fillId="4" borderId="3" xfId="1" applyNumberFormat="1" applyFont="1" applyFill="1" applyBorder="1" applyAlignment="1">
      <alignment horizontal="center" vertical="center" wrapText="1"/>
    </xf>
    <xf numFmtId="4" fontId="27" fillId="5" borderId="0" xfId="1" applyNumberFormat="1" applyFont="1" applyFill="1" applyBorder="1" applyAlignment="1">
      <alignment horizontal="left" vertical="top" wrapText="1"/>
    </xf>
    <xf numFmtId="0" fontId="17" fillId="3" borderId="53" xfId="0" applyFont="1" applyFill="1" applyBorder="1" applyAlignment="1">
      <alignment horizontal="left" vertical="center"/>
    </xf>
    <xf numFmtId="0" fontId="15" fillId="3" borderId="54" xfId="2" applyFont="1" applyFill="1" applyBorder="1" applyAlignment="1">
      <alignment horizontal="center" vertical="center" wrapText="1"/>
    </xf>
    <xf numFmtId="0" fontId="15" fillId="3" borderId="42" xfId="2" applyFont="1" applyFill="1" applyBorder="1" applyAlignment="1">
      <alignment horizontal="center" vertical="center" wrapText="1"/>
    </xf>
    <xf numFmtId="0" fontId="15" fillId="3" borderId="21" xfId="2" applyFont="1" applyFill="1" applyBorder="1" applyAlignment="1">
      <alignment horizontal="center" vertical="center" wrapText="1"/>
    </xf>
    <xf numFmtId="0" fontId="15" fillId="3" borderId="20" xfId="2" applyFont="1" applyFill="1" applyBorder="1" applyAlignment="1">
      <alignment horizontal="center" vertical="center" wrapText="1"/>
    </xf>
    <xf numFmtId="0" fontId="15" fillId="3" borderId="19" xfId="2" applyFont="1" applyFill="1" applyBorder="1" applyAlignment="1">
      <alignment horizontal="center" vertical="center" wrapText="1"/>
    </xf>
    <xf numFmtId="0" fontId="15" fillId="3" borderId="64" xfId="2" applyFont="1" applyFill="1" applyBorder="1" applyAlignment="1">
      <alignment horizontal="center" vertical="center" wrapText="1"/>
    </xf>
    <xf numFmtId="0" fontId="15" fillId="3" borderId="65"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5" fillId="3" borderId="12" xfId="2" applyFont="1" applyFill="1" applyBorder="1" applyAlignment="1">
      <alignment horizontal="center" vertical="center" wrapText="1"/>
    </xf>
    <xf numFmtId="0" fontId="0" fillId="0" borderId="0" xfId="0" applyNumberFormat="1" applyAlignment="1">
      <alignment horizontal="left" wrapText="1"/>
    </xf>
    <xf numFmtId="4" fontId="46" fillId="9" borderId="3" xfId="0" applyNumberFormat="1" applyFont="1" applyFill="1" applyBorder="1" applyAlignment="1">
      <alignment horizontal="center" vertical="center" wrapText="1"/>
    </xf>
    <xf numFmtId="0" fontId="46" fillId="9" borderId="3" xfId="0" applyFont="1" applyFill="1" applyBorder="1" applyAlignment="1">
      <alignment horizontal="center" vertical="center" wrapText="1"/>
    </xf>
    <xf numFmtId="4" fontId="6" fillId="3" borderId="33" xfId="1" applyNumberFormat="1" applyFont="1" applyFill="1" applyBorder="1" applyAlignment="1">
      <alignment horizontal="center" vertical="center"/>
    </xf>
    <xf numFmtId="4" fontId="6" fillId="3" borderId="44" xfId="1" applyNumberFormat="1" applyFont="1" applyFill="1" applyBorder="1" applyAlignment="1">
      <alignment horizontal="center" vertical="center"/>
    </xf>
    <xf numFmtId="0" fontId="6" fillId="3" borderId="45" xfId="0" applyFont="1" applyFill="1" applyBorder="1" applyAlignment="1">
      <alignment horizontal="center" vertical="center"/>
    </xf>
    <xf numFmtId="0" fontId="6" fillId="3" borderId="47"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22" xfId="0" applyFont="1" applyFill="1" applyBorder="1" applyAlignment="1">
      <alignment horizontal="center" vertical="center"/>
    </xf>
    <xf numFmtId="4" fontId="6" fillId="3" borderId="27" xfId="1" applyNumberFormat="1" applyFont="1" applyFill="1" applyBorder="1" applyAlignment="1">
      <alignment horizontal="center" vertical="center" wrapText="1"/>
    </xf>
    <xf numFmtId="4" fontId="6" fillId="3" borderId="24" xfId="1" applyNumberFormat="1" applyFont="1" applyFill="1" applyBorder="1" applyAlignment="1">
      <alignment horizontal="center" vertical="center" wrapText="1"/>
    </xf>
    <xf numFmtId="49" fontId="14" fillId="3" borderId="36" xfId="2" applyNumberFormat="1" applyFont="1" applyFill="1" applyBorder="1" applyAlignment="1">
      <alignment horizontal="center" vertical="center" wrapText="1"/>
    </xf>
    <xf numFmtId="49" fontId="14" fillId="3" borderId="28" xfId="2" applyNumberFormat="1" applyFont="1" applyFill="1" applyBorder="1" applyAlignment="1">
      <alignment horizontal="center" vertical="center" wrapText="1"/>
    </xf>
    <xf numFmtId="49" fontId="14" fillId="3" borderId="30" xfId="2" applyNumberFormat="1" applyFont="1" applyFill="1" applyBorder="1" applyAlignment="1">
      <alignment horizontal="center" vertical="center" wrapText="1"/>
    </xf>
    <xf numFmtId="4" fontId="14" fillId="3" borderId="40" xfId="2" applyNumberFormat="1" applyFont="1" applyFill="1" applyBorder="1" applyAlignment="1">
      <alignment horizontal="center" vertical="center" wrapText="1"/>
    </xf>
    <xf numFmtId="0" fontId="14" fillId="3" borderId="9" xfId="2" applyNumberFormat="1" applyFont="1" applyFill="1" applyBorder="1" applyAlignment="1">
      <alignment horizontal="center" vertical="center" wrapText="1"/>
    </xf>
    <xf numFmtId="0" fontId="14" fillId="3" borderId="32" xfId="2" applyNumberFormat="1"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16" fontId="46" fillId="9" borderId="3" xfId="0" applyNumberFormat="1" applyFont="1" applyFill="1" applyBorder="1" applyAlignment="1">
      <alignment horizontal="center" vertical="center" wrapText="1"/>
    </xf>
    <xf numFmtId="16" fontId="46" fillId="9" borderId="23" xfId="0" applyNumberFormat="1" applyFont="1" applyFill="1" applyBorder="1" applyAlignment="1">
      <alignment horizontal="center" vertical="center" wrapText="1"/>
    </xf>
    <xf numFmtId="0" fontId="15" fillId="3" borderId="2" xfId="2" applyFont="1" applyFill="1" applyBorder="1" applyAlignment="1">
      <alignment horizontal="center" vertical="center" wrapText="1"/>
    </xf>
    <xf numFmtId="0" fontId="15" fillId="3" borderId="7" xfId="2" applyFont="1" applyFill="1" applyBorder="1" applyAlignment="1">
      <alignment horizontal="center" vertical="center" wrapText="1"/>
    </xf>
    <xf numFmtId="0" fontId="15" fillId="3" borderId="11" xfId="2" applyFont="1" applyFill="1" applyBorder="1" applyAlignment="1">
      <alignment horizontal="center" vertical="center" wrapText="1"/>
    </xf>
    <xf numFmtId="0" fontId="15" fillId="3" borderId="14" xfId="2" applyFont="1" applyFill="1" applyBorder="1" applyAlignment="1">
      <alignment horizontal="center" vertical="center" wrapText="1"/>
    </xf>
    <xf numFmtId="4" fontId="6" fillId="3" borderId="20" xfId="1" applyNumberFormat="1" applyFont="1" applyFill="1" applyBorder="1" applyAlignment="1">
      <alignment horizontal="center" vertical="center"/>
    </xf>
    <xf numFmtId="4" fontId="6" fillId="3" borderId="19" xfId="1" applyNumberFormat="1" applyFont="1" applyFill="1" applyBorder="1" applyAlignment="1">
      <alignment horizontal="center" vertical="center"/>
    </xf>
    <xf numFmtId="0" fontId="6" fillId="3" borderId="35" xfId="2" applyFont="1" applyFill="1" applyBorder="1" applyAlignment="1">
      <alignment horizontal="center" vertical="center"/>
    </xf>
    <xf numFmtId="0" fontId="6" fillId="3" borderId="49" xfId="2"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44" xfId="0" applyFont="1" applyFill="1" applyBorder="1" applyAlignment="1">
      <alignment horizontal="center" vertical="center"/>
    </xf>
    <xf numFmtId="1" fontId="50" fillId="0" borderId="52" xfId="2" applyNumberFormat="1" applyFont="1" applyBorder="1" applyAlignment="1">
      <alignment horizontal="center" vertical="center"/>
    </xf>
    <xf numFmtId="1" fontId="50" fillId="0" borderId="51" xfId="2" applyNumberFormat="1" applyFont="1" applyBorder="1" applyAlignment="1">
      <alignment horizontal="center" vertical="center"/>
    </xf>
    <xf numFmtId="16" fontId="45" fillId="9" borderId="3" xfId="0" applyNumberFormat="1" applyFont="1" applyFill="1" applyBorder="1" applyAlignment="1">
      <alignment horizontal="center" vertical="center" wrapText="1"/>
    </xf>
    <xf numFmtId="16" fontId="45" fillId="9" borderId="23" xfId="0" applyNumberFormat="1" applyFont="1" applyFill="1" applyBorder="1" applyAlignment="1">
      <alignment horizontal="center" vertical="center" wrapText="1"/>
    </xf>
    <xf numFmtId="0" fontId="71" fillId="7" borderId="17" xfId="0" applyNumberFormat="1" applyFont="1" applyFill="1" applyBorder="1" applyAlignment="1">
      <alignment horizontal="center" wrapText="1"/>
    </xf>
    <xf numFmtId="0" fontId="71" fillId="7" borderId="5" xfId="0" applyNumberFormat="1" applyFont="1" applyFill="1" applyBorder="1" applyAlignment="1">
      <alignment horizontal="center" wrapText="1"/>
    </xf>
    <xf numFmtId="0" fontId="15" fillId="3" borderId="17" xfId="2" applyFont="1" applyFill="1" applyBorder="1" applyAlignment="1">
      <alignment horizontal="center" vertical="center" wrapText="1"/>
    </xf>
    <xf numFmtId="0" fontId="15" fillId="3" borderId="18" xfId="2" applyFont="1" applyFill="1" applyBorder="1" applyAlignment="1">
      <alignment horizontal="center" vertical="center" wrapText="1"/>
    </xf>
    <xf numFmtId="0" fontId="15" fillId="3" borderId="5" xfId="2"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17" xfId="0" applyFont="1" applyFill="1" applyBorder="1" applyAlignment="1">
      <alignment horizontal="center" vertical="center" wrapText="1"/>
    </xf>
    <xf numFmtId="49" fontId="53" fillId="3" borderId="3" xfId="2" applyNumberFormat="1" applyFont="1" applyFill="1" applyBorder="1" applyAlignment="1">
      <alignment horizontal="center" vertical="center" wrapText="1"/>
    </xf>
    <xf numFmtId="0" fontId="55" fillId="3" borderId="3" xfId="0" applyFont="1" applyFill="1" applyBorder="1" applyAlignment="1">
      <alignment horizontal="center" vertical="center" wrapText="1"/>
    </xf>
    <xf numFmtId="49" fontId="44" fillId="3" borderId="3" xfId="2" applyNumberFormat="1" applyFont="1" applyFill="1" applyBorder="1" applyAlignment="1">
      <alignment horizontal="center" vertical="center" wrapText="1"/>
    </xf>
    <xf numFmtId="0" fontId="53" fillId="3" borderId="3" xfId="2" applyFont="1" applyFill="1" applyBorder="1" applyAlignment="1">
      <alignment horizontal="center" vertical="center" wrapText="1"/>
    </xf>
    <xf numFmtId="0" fontId="49" fillId="7" borderId="3" xfId="1" applyNumberFormat="1" applyFont="1" applyFill="1" applyBorder="1" applyAlignment="1">
      <alignment horizontal="center" vertical="center"/>
    </xf>
    <xf numFmtId="4" fontId="53" fillId="3" borderId="3" xfId="1" applyNumberFormat="1" applyFont="1" applyFill="1" applyBorder="1" applyAlignment="1">
      <alignment horizontal="center" vertical="center" wrapText="1"/>
    </xf>
    <xf numFmtId="4" fontId="53" fillId="3" borderId="17" xfId="1" applyNumberFormat="1" applyFont="1" applyFill="1" applyBorder="1" applyAlignment="1">
      <alignment horizontal="center" vertical="center" wrapText="1"/>
    </xf>
    <xf numFmtId="4" fontId="56" fillId="0" borderId="3" xfId="1" applyNumberFormat="1" applyFont="1" applyFill="1" applyBorder="1" applyAlignment="1">
      <alignment horizontal="center" vertical="center" wrapText="1"/>
    </xf>
    <xf numFmtId="9" fontId="50" fillId="9" borderId="3" xfId="4" applyFont="1" applyFill="1" applyBorder="1" applyAlignment="1">
      <alignment horizontal="center" vertical="center" wrapText="1"/>
    </xf>
    <xf numFmtId="0" fontId="53" fillId="3" borderId="3" xfId="5" applyFont="1" applyFill="1" applyBorder="1" applyAlignment="1">
      <alignment horizontal="center" vertical="center" wrapText="1"/>
    </xf>
    <xf numFmtId="167" fontId="53" fillId="3" borderId="3" xfId="5" applyNumberFormat="1" applyFont="1" applyFill="1" applyBorder="1" applyAlignment="1">
      <alignment horizontal="center" vertical="center" wrapText="1"/>
    </xf>
    <xf numFmtId="0" fontId="53" fillId="3" borderId="3" xfId="0" applyFont="1" applyFill="1" applyBorder="1" applyAlignment="1">
      <alignment horizontal="center" vertical="center" wrapText="1"/>
    </xf>
  </cellXfs>
  <cellStyles count="6">
    <cellStyle name="Moneda" xfId="3" builtinId="4"/>
    <cellStyle name="Normal" xfId="0" builtinId="0"/>
    <cellStyle name="Normal 10" xfId="1"/>
    <cellStyle name="Normal 2" xfId="2"/>
    <cellStyle name="Normal 3 3" xfId="5"/>
    <cellStyle name="Porcentaje" xfId="4" builtinId="5"/>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2286001</xdr:colOff>
      <xdr:row>1</xdr:row>
      <xdr:rowOff>85731</xdr:rowOff>
    </xdr:from>
    <xdr:to>
      <xdr:col>8</xdr:col>
      <xdr:colOff>2202656</xdr:colOff>
      <xdr:row>8</xdr:row>
      <xdr:rowOff>166688</xdr:rowOff>
    </xdr:to>
    <xdr:sp macro="" textlink="">
      <xdr:nvSpPr>
        <xdr:cNvPr id="3" name="CuadroTexto 2">
          <a:extLst>
            <a:ext uri="{FF2B5EF4-FFF2-40B4-BE49-F238E27FC236}">
              <a16:creationId xmlns="" xmlns:a16="http://schemas.microsoft.com/office/drawing/2014/main" id="{00000000-0008-0000-0000-000003000000}"/>
            </a:ext>
          </a:extLst>
        </xdr:cNvPr>
        <xdr:cNvSpPr txBox="1"/>
      </xdr:nvSpPr>
      <xdr:spPr>
        <a:xfrm>
          <a:off x="4000501" y="276231"/>
          <a:ext cx="12430124" cy="17002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lang="es-ES" sz="2000" b="1">
              <a:latin typeface="Arial" panose="020B0604020202020204" pitchFamily="34" charset="0"/>
              <a:cs typeface="Arial" panose="020B0604020202020204" pitchFamily="34" charset="0"/>
            </a:rPr>
            <a:t>PROGRAMA DE RECUPERACIÓN Y SOSTENIMIENTO PRODUCTIVO </a:t>
          </a:r>
        </a:p>
        <a:p>
          <a:pPr algn="ctr"/>
          <a:r>
            <a:rPr lang="es-ES" sz="2000" b="1">
              <a:latin typeface="Arial" panose="020B0604020202020204" pitchFamily="34" charset="0"/>
              <a:cs typeface="Arial" panose="020B0604020202020204" pitchFamily="34" charset="0"/>
            </a:rPr>
            <a:t>-REPRO-</a:t>
          </a:r>
        </a:p>
        <a:p>
          <a:pPr marL="0" marR="0" indent="0" algn="ctr" defTabSz="914400" eaLnBrk="1" fontAlgn="auto" latinLnBrk="0" hangingPunct="1">
            <a:lnSpc>
              <a:spcPct val="100000"/>
            </a:lnSpc>
            <a:spcBef>
              <a:spcPts val="0"/>
            </a:spcBef>
            <a:spcAft>
              <a:spcPts val="0"/>
            </a:spcAft>
            <a:buClrTx/>
            <a:buSzTx/>
            <a:buFontTx/>
            <a:buNone/>
            <a:tabLst/>
            <a:defRPr/>
          </a:pPr>
          <a:r>
            <a:rPr lang="es-ES" sz="1800" b="1" u="sng">
              <a:solidFill>
                <a:schemeClr val="dk1"/>
              </a:solidFill>
              <a:effectLst/>
              <a:latin typeface="Arial" panose="020B0604020202020204" pitchFamily="34" charset="0"/>
              <a:ea typeface="+mn-ea"/>
              <a:cs typeface="Arial" panose="020B0604020202020204" pitchFamily="34" charset="0"/>
            </a:rPr>
            <a:t>Plan de Acción</a:t>
          </a:r>
          <a:endParaRPr lang="es-AR" sz="1800" u="sng">
            <a:effectLst/>
            <a:latin typeface="Arial" panose="020B0604020202020204" pitchFamily="34" charset="0"/>
            <a:cs typeface="Arial" panose="020B0604020202020204" pitchFamily="34" charset="0"/>
          </a:endParaRPr>
        </a:p>
        <a:p>
          <a:pPr algn="r"/>
          <a:endParaRPr lang="es-ES" sz="1600" b="1">
            <a:latin typeface="Arial" panose="020B0604020202020204" pitchFamily="34" charset="0"/>
            <a:cs typeface="Arial" panose="020B0604020202020204" pitchFamily="34" charset="0"/>
          </a:endParaRPr>
        </a:p>
        <a:p>
          <a:pPr algn="ctr"/>
          <a:r>
            <a:rPr lang="es-ES" sz="1600" b="1">
              <a:latin typeface="Arial" panose="020B0604020202020204" pitchFamily="34" charset="0"/>
              <a:cs typeface="Arial" panose="020B0604020202020204" pitchFamily="34" charset="0"/>
            </a:rPr>
            <a:t>Papeles de trabajao</a:t>
          </a:r>
        </a:p>
        <a:p>
          <a:pPr algn="ctr"/>
          <a:r>
            <a:rPr lang="es-ES" sz="1600" b="1" u="sng" baseline="0">
              <a:latin typeface="Arial" panose="020B0604020202020204" pitchFamily="34" charset="0"/>
              <a:cs typeface="Arial" panose="020B0604020202020204" pitchFamily="34" charset="0"/>
            </a:rPr>
            <a:t>2023</a:t>
          </a:r>
          <a:endParaRPr lang="es-ES" sz="1600" b="1" u="sng">
            <a:latin typeface="Arial" panose="020B0604020202020204" pitchFamily="34" charset="0"/>
            <a:cs typeface="Arial" panose="020B0604020202020204" pitchFamily="34" charset="0"/>
          </a:endParaRPr>
        </a:p>
      </xdr:txBody>
    </xdr:sp>
    <xdr:clientData/>
  </xdr:twoCellAnchor>
  <xdr:twoCellAnchor editAs="oneCell">
    <xdr:from>
      <xdr:col>0</xdr:col>
      <xdr:colOff>465174</xdr:colOff>
      <xdr:row>1</xdr:row>
      <xdr:rowOff>77532</xdr:rowOff>
    </xdr:from>
    <xdr:to>
      <xdr:col>1</xdr:col>
      <xdr:colOff>1716715</xdr:colOff>
      <xdr:row>5</xdr:row>
      <xdr:rowOff>162783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174" y="265817"/>
          <a:ext cx="2968256" cy="9712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110756</xdr:colOff>
      <xdr:row>1</xdr:row>
      <xdr:rowOff>157168</xdr:rowOff>
    </xdr:from>
    <xdr:to>
      <xdr:col>7</xdr:col>
      <xdr:colOff>797442</xdr:colOff>
      <xdr:row>7</xdr:row>
      <xdr:rowOff>112866</xdr:rowOff>
    </xdr:to>
    <xdr:sp macro="" textlink="">
      <xdr:nvSpPr>
        <xdr:cNvPr id="2" name="CuadroTexto 2">
          <a:extLst>
            <a:ext uri="{FF2B5EF4-FFF2-40B4-BE49-F238E27FC236}">
              <a16:creationId xmlns="" xmlns:a16="http://schemas.microsoft.com/office/drawing/2014/main" id="{00000000-0008-0000-0000-000003000000}"/>
            </a:ext>
          </a:extLst>
        </xdr:cNvPr>
        <xdr:cNvSpPr txBox="1"/>
      </xdr:nvSpPr>
      <xdr:spPr>
        <a:xfrm>
          <a:off x="6101981" y="347668"/>
          <a:ext cx="4353811" cy="13653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1400" b="1">
              <a:latin typeface="Arial" panose="020B0604020202020204" pitchFamily="34" charset="0"/>
              <a:cs typeface="Arial" panose="020B0604020202020204" pitchFamily="34" charset="0"/>
            </a:rPr>
            <a:t>PROGRAMA DE RECUPERACIÓN Y SOSTENIMIENTO PRODUCTIVO - REPRO </a:t>
          </a:r>
        </a:p>
        <a:p>
          <a:r>
            <a:rPr lang="es-ES" sz="1400" b="1">
              <a:latin typeface="Arial" panose="020B0604020202020204" pitchFamily="34" charset="0"/>
              <a:cs typeface="Arial" panose="020B0604020202020204" pitchFamily="34" charset="0"/>
            </a:rPr>
            <a:t>Planilla digital</a:t>
          </a:r>
          <a:endParaRPr lang="es-ES" sz="1400" b="0">
            <a:latin typeface="Arial" panose="020B0604020202020204" pitchFamily="34" charset="0"/>
            <a:cs typeface="Arial" panose="020B0604020202020204" pitchFamily="34" charset="0"/>
          </a:endParaRPr>
        </a:p>
        <a:p>
          <a:r>
            <a:rPr lang="es-ES" sz="1400">
              <a:latin typeface="Arial" panose="020B0604020202020204" pitchFamily="34" charset="0"/>
              <a:cs typeface="Arial" panose="020B0604020202020204" pitchFamily="34" charset="0"/>
            </a:rPr>
            <a:t>Informe Socio-Económico-Laboral</a:t>
          </a:r>
          <a:r>
            <a:rPr lang="es-ES" sz="1400" baseline="0">
              <a:latin typeface="Arial" panose="020B0604020202020204" pitchFamily="34" charset="0"/>
              <a:cs typeface="Arial" panose="020B0604020202020204" pitchFamily="34" charset="0"/>
            </a:rPr>
            <a:t> </a:t>
          </a:r>
        </a:p>
        <a:p>
          <a:r>
            <a:rPr lang="es-ES" sz="1400" b="1" u="sng" baseline="0">
              <a:latin typeface="Arial" panose="020B0604020202020204" pitchFamily="34" charset="0"/>
              <a:cs typeface="Arial" panose="020B0604020202020204" pitchFamily="34" charset="0"/>
            </a:rPr>
            <a:t>Subsanación Abril 2022</a:t>
          </a:r>
        </a:p>
      </xdr:txBody>
    </xdr:sp>
    <xdr:clientData/>
  </xdr:twoCellAnchor>
  <xdr:twoCellAnchor editAs="oneCell">
    <xdr:from>
      <xdr:col>0</xdr:col>
      <xdr:colOff>95250</xdr:colOff>
      <xdr:row>1</xdr:row>
      <xdr:rowOff>77532</xdr:rowOff>
    </xdr:from>
    <xdr:to>
      <xdr:col>2</xdr:col>
      <xdr:colOff>200025</xdr:colOff>
      <xdr:row>5</xdr:row>
      <xdr:rowOff>162783</xdr:rowOff>
    </xdr:to>
    <xdr:pic>
      <xdr:nvPicPr>
        <xdr:cNvPr id="3"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268032"/>
          <a:ext cx="2886075" cy="9806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Y232"/>
  <sheetViews>
    <sheetView tabSelected="1" topLeftCell="A4" zoomScale="80" zoomScaleNormal="80" workbookViewId="0">
      <selection activeCell="E17" sqref="E17:H17"/>
    </sheetView>
  </sheetViews>
  <sheetFormatPr baseColWidth="10" defaultColWidth="0" defaultRowHeight="15" x14ac:dyDescent="0.25"/>
  <cols>
    <col min="1" max="1" width="25.7109375" customWidth="1"/>
    <col min="2" max="2" width="35.85546875" customWidth="1"/>
    <col min="3" max="3" width="27.42578125" customWidth="1"/>
    <col min="4" max="4" width="32.5703125" customWidth="1"/>
    <col min="5" max="5" width="29.7109375" customWidth="1"/>
    <col min="6" max="6" width="23" customWidth="1"/>
    <col min="7" max="7" width="19" customWidth="1"/>
    <col min="8" max="8" width="20.140625" customWidth="1"/>
    <col min="9" max="9" width="33.140625" customWidth="1"/>
    <col min="10" max="10" width="7.7109375" customWidth="1"/>
    <col min="11" max="11" width="26.7109375" hidden="1" customWidth="1"/>
    <col min="12" max="12" width="22.140625" hidden="1" customWidth="1"/>
    <col min="13" max="13" width="1.42578125" hidden="1" customWidth="1"/>
    <col min="14" max="256" width="11.42578125" hidden="1" customWidth="1"/>
    <col min="257" max="257" width="5.7109375" hidden="1" customWidth="1"/>
    <col min="258" max="258" width="25.7109375" customWidth="1"/>
    <col min="259" max="259" width="35.85546875" customWidth="1"/>
    <col min="260" max="260" width="27.42578125" customWidth="1"/>
    <col min="261" max="261" width="32.5703125" customWidth="1"/>
    <col min="262" max="262" width="12.85546875" customWidth="1"/>
    <col min="263" max="263" width="30.140625" customWidth="1"/>
    <col min="264" max="264" width="22.7109375" customWidth="1"/>
    <col min="265" max="265" width="18.140625" customWidth="1"/>
    <col min="266" max="270" width="0" hidden="1" customWidth="1"/>
    <col min="514" max="514" width="25.7109375" customWidth="1"/>
    <col min="515" max="515" width="35.85546875" customWidth="1"/>
    <col min="516" max="516" width="27.42578125" customWidth="1"/>
    <col min="517" max="517" width="32.5703125" customWidth="1"/>
    <col min="518" max="518" width="12.85546875" customWidth="1"/>
    <col min="519" max="519" width="30.140625" customWidth="1"/>
    <col min="520" max="520" width="22.7109375" customWidth="1"/>
    <col min="521" max="521" width="18.140625" customWidth="1"/>
    <col min="522" max="526" width="0" hidden="1" customWidth="1"/>
    <col min="770" max="770" width="25.7109375" customWidth="1"/>
    <col min="771" max="771" width="35.85546875" customWidth="1"/>
    <col min="772" max="772" width="27.42578125" customWidth="1"/>
    <col min="773" max="773" width="32.5703125" customWidth="1"/>
    <col min="774" max="774" width="12.85546875" customWidth="1"/>
    <col min="775" max="775" width="30.140625" customWidth="1"/>
    <col min="776" max="776" width="22.7109375" customWidth="1"/>
    <col min="777" max="777" width="18.140625" customWidth="1"/>
    <col min="778" max="782" width="0" hidden="1" customWidth="1"/>
    <col min="1026" max="1026" width="25.7109375" customWidth="1"/>
    <col min="1027" max="1027" width="35.85546875" customWidth="1"/>
    <col min="1028" max="1028" width="27.42578125" customWidth="1"/>
    <col min="1029" max="1029" width="32.5703125" customWidth="1"/>
    <col min="1030" max="1030" width="12.85546875" customWidth="1"/>
    <col min="1031" max="1031" width="30.140625" customWidth="1"/>
    <col min="1032" max="1032" width="22.7109375" customWidth="1"/>
    <col min="1033" max="1033" width="18.140625" customWidth="1"/>
    <col min="1034" max="1038" width="0" hidden="1" customWidth="1"/>
    <col min="1282" max="1282" width="25.7109375" customWidth="1"/>
    <col min="1283" max="1283" width="35.85546875" customWidth="1"/>
    <col min="1284" max="1284" width="27.42578125" customWidth="1"/>
    <col min="1285" max="1285" width="32.5703125" customWidth="1"/>
    <col min="1286" max="1286" width="12.85546875" customWidth="1"/>
    <col min="1287" max="1287" width="30.140625" customWidth="1"/>
    <col min="1288" max="1288" width="22.7109375" customWidth="1"/>
    <col min="1289" max="1289" width="18.140625" customWidth="1"/>
    <col min="1290" max="1294" width="0" hidden="1" customWidth="1"/>
    <col min="1538" max="1538" width="25.7109375" customWidth="1"/>
    <col min="1539" max="1539" width="35.85546875" customWidth="1"/>
    <col min="1540" max="1540" width="27.42578125" customWidth="1"/>
    <col min="1541" max="1541" width="32.5703125" customWidth="1"/>
    <col min="1542" max="1542" width="12.85546875" customWidth="1"/>
    <col min="1543" max="1543" width="30.140625" customWidth="1"/>
    <col min="1544" max="1544" width="22.7109375" customWidth="1"/>
    <col min="1545" max="1545" width="18.140625" customWidth="1"/>
    <col min="1546" max="1550" width="0" hidden="1" customWidth="1"/>
    <col min="1794" max="1794" width="25.7109375" customWidth="1"/>
    <col min="1795" max="1795" width="35.85546875" customWidth="1"/>
    <col min="1796" max="1796" width="27.42578125" customWidth="1"/>
    <col min="1797" max="1797" width="32.5703125" customWidth="1"/>
    <col min="1798" max="1798" width="12.85546875" customWidth="1"/>
    <col min="1799" max="1799" width="30.140625" customWidth="1"/>
    <col min="1800" max="1800" width="22.7109375" customWidth="1"/>
    <col min="1801" max="1801" width="18.140625" customWidth="1"/>
    <col min="1802" max="1806" width="0" hidden="1" customWidth="1"/>
    <col min="2050" max="2050" width="25.7109375" customWidth="1"/>
    <col min="2051" max="2051" width="35.85546875" customWidth="1"/>
    <col min="2052" max="2052" width="27.42578125" customWidth="1"/>
    <col min="2053" max="2053" width="32.5703125" customWidth="1"/>
    <col min="2054" max="2054" width="12.85546875" customWidth="1"/>
    <col min="2055" max="2055" width="30.140625" customWidth="1"/>
    <col min="2056" max="2056" width="22.7109375" customWidth="1"/>
    <col min="2057" max="2057" width="18.140625" customWidth="1"/>
    <col min="2058" max="2062" width="0" hidden="1" customWidth="1"/>
    <col min="2306" max="2306" width="25.7109375" customWidth="1"/>
    <col min="2307" max="2307" width="35.85546875" customWidth="1"/>
    <col min="2308" max="2308" width="27.42578125" customWidth="1"/>
    <col min="2309" max="2309" width="32.5703125" customWidth="1"/>
    <col min="2310" max="2310" width="12.85546875" customWidth="1"/>
    <col min="2311" max="2311" width="30.140625" customWidth="1"/>
    <col min="2312" max="2312" width="22.7109375" customWidth="1"/>
    <col min="2313" max="2313" width="18.140625" customWidth="1"/>
    <col min="2314" max="2318" width="0" hidden="1" customWidth="1"/>
    <col min="2562" max="2562" width="25.7109375" customWidth="1"/>
    <col min="2563" max="2563" width="35.85546875" customWidth="1"/>
    <col min="2564" max="2564" width="27.42578125" customWidth="1"/>
    <col min="2565" max="2565" width="32.5703125" customWidth="1"/>
    <col min="2566" max="2566" width="12.85546875" customWidth="1"/>
    <col min="2567" max="2567" width="30.140625" customWidth="1"/>
    <col min="2568" max="2568" width="22.7109375" customWidth="1"/>
    <col min="2569" max="2569" width="18.140625" customWidth="1"/>
    <col min="2570" max="2574" width="0" hidden="1" customWidth="1"/>
    <col min="2818" max="2818" width="25.7109375" customWidth="1"/>
    <col min="2819" max="2819" width="35.85546875" customWidth="1"/>
    <col min="2820" max="2820" width="27.42578125" customWidth="1"/>
    <col min="2821" max="2821" width="32.5703125" customWidth="1"/>
    <col min="2822" max="2822" width="12.85546875" customWidth="1"/>
    <col min="2823" max="2823" width="30.140625" customWidth="1"/>
    <col min="2824" max="2824" width="22.7109375" customWidth="1"/>
    <col min="2825" max="2825" width="18.140625" customWidth="1"/>
    <col min="2826" max="2830" width="0" hidden="1" customWidth="1"/>
    <col min="3074" max="3074" width="25.7109375" customWidth="1"/>
    <col min="3075" max="3075" width="35.85546875" customWidth="1"/>
    <col min="3076" max="3076" width="27.42578125" customWidth="1"/>
    <col min="3077" max="3077" width="32.5703125" customWidth="1"/>
    <col min="3078" max="3078" width="12.85546875" customWidth="1"/>
    <col min="3079" max="3079" width="30.140625" customWidth="1"/>
    <col min="3080" max="3080" width="22.7109375" customWidth="1"/>
    <col min="3081" max="3081" width="18.140625" customWidth="1"/>
    <col min="3082" max="3086" width="0" hidden="1" customWidth="1"/>
    <col min="3330" max="3330" width="25.7109375" customWidth="1"/>
    <col min="3331" max="3331" width="35.85546875" customWidth="1"/>
    <col min="3332" max="3332" width="27.42578125" customWidth="1"/>
    <col min="3333" max="3333" width="32.5703125" customWidth="1"/>
    <col min="3334" max="3334" width="12.85546875" customWidth="1"/>
    <col min="3335" max="3335" width="30.140625" customWidth="1"/>
    <col min="3336" max="3336" width="22.7109375" customWidth="1"/>
    <col min="3337" max="3337" width="18.140625" customWidth="1"/>
    <col min="3338" max="3342" width="0" hidden="1" customWidth="1"/>
    <col min="3586" max="3586" width="25.7109375" customWidth="1"/>
    <col min="3587" max="3587" width="35.85546875" customWidth="1"/>
    <col min="3588" max="3588" width="27.42578125" customWidth="1"/>
    <col min="3589" max="3589" width="32.5703125" customWidth="1"/>
    <col min="3590" max="3590" width="12.85546875" customWidth="1"/>
    <col min="3591" max="3591" width="30.140625" customWidth="1"/>
    <col min="3592" max="3592" width="22.7109375" customWidth="1"/>
    <col min="3593" max="3593" width="18.140625" customWidth="1"/>
    <col min="3594" max="3598" width="0" hidden="1" customWidth="1"/>
    <col min="3842" max="3842" width="25.7109375" customWidth="1"/>
    <col min="3843" max="3843" width="35.85546875" customWidth="1"/>
    <col min="3844" max="3844" width="27.42578125" customWidth="1"/>
    <col min="3845" max="3845" width="32.5703125" customWidth="1"/>
    <col min="3846" max="3846" width="12.85546875" customWidth="1"/>
    <col min="3847" max="3847" width="30.140625" customWidth="1"/>
    <col min="3848" max="3848" width="22.7109375" customWidth="1"/>
    <col min="3849" max="3849" width="18.140625" customWidth="1"/>
    <col min="3850" max="3854" width="0" hidden="1" customWidth="1"/>
    <col min="4098" max="4098" width="25.7109375" customWidth="1"/>
    <col min="4099" max="4099" width="35.85546875" customWidth="1"/>
    <col min="4100" max="4100" width="27.42578125" customWidth="1"/>
    <col min="4101" max="4101" width="32.5703125" customWidth="1"/>
    <col min="4102" max="4102" width="12.85546875" customWidth="1"/>
    <col min="4103" max="4103" width="30.140625" customWidth="1"/>
    <col min="4104" max="4104" width="22.7109375" customWidth="1"/>
    <col min="4105" max="4105" width="18.140625" customWidth="1"/>
    <col min="4106" max="4110" width="0" hidden="1" customWidth="1"/>
    <col min="4354" max="4354" width="25.7109375" customWidth="1"/>
    <col min="4355" max="4355" width="35.85546875" customWidth="1"/>
    <col min="4356" max="4356" width="27.42578125" customWidth="1"/>
    <col min="4357" max="4357" width="32.5703125" customWidth="1"/>
    <col min="4358" max="4358" width="12.85546875" customWidth="1"/>
    <col min="4359" max="4359" width="30.140625" customWidth="1"/>
    <col min="4360" max="4360" width="22.7109375" customWidth="1"/>
    <col min="4361" max="4361" width="18.140625" customWidth="1"/>
    <col min="4362" max="4366" width="0" hidden="1" customWidth="1"/>
    <col min="4610" max="4610" width="25.7109375" customWidth="1"/>
    <col min="4611" max="4611" width="35.85546875" customWidth="1"/>
    <col min="4612" max="4612" width="27.42578125" customWidth="1"/>
    <col min="4613" max="4613" width="32.5703125" customWidth="1"/>
    <col min="4614" max="4614" width="12.85546875" customWidth="1"/>
    <col min="4615" max="4615" width="30.140625" customWidth="1"/>
    <col min="4616" max="4616" width="22.7109375" customWidth="1"/>
    <col min="4617" max="4617" width="18.140625" customWidth="1"/>
    <col min="4618" max="4622" width="0" hidden="1" customWidth="1"/>
    <col min="4866" max="4866" width="25.7109375" customWidth="1"/>
    <col min="4867" max="4867" width="35.85546875" customWidth="1"/>
    <col min="4868" max="4868" width="27.42578125" customWidth="1"/>
    <col min="4869" max="4869" width="32.5703125" customWidth="1"/>
    <col min="4870" max="4870" width="12.85546875" customWidth="1"/>
    <col min="4871" max="4871" width="30.140625" customWidth="1"/>
    <col min="4872" max="4872" width="22.7109375" customWidth="1"/>
    <col min="4873" max="4873" width="18.140625" customWidth="1"/>
    <col min="4874" max="4878" width="0" hidden="1" customWidth="1"/>
    <col min="5122" max="5122" width="25.7109375" customWidth="1"/>
    <col min="5123" max="5123" width="35.85546875" customWidth="1"/>
    <col min="5124" max="5124" width="27.42578125" customWidth="1"/>
    <col min="5125" max="5125" width="32.5703125" customWidth="1"/>
    <col min="5126" max="5126" width="12.85546875" customWidth="1"/>
    <col min="5127" max="5127" width="30.140625" customWidth="1"/>
    <col min="5128" max="5128" width="22.7109375" customWidth="1"/>
    <col min="5129" max="5129" width="18.140625" customWidth="1"/>
    <col min="5130" max="5134" width="0" hidden="1" customWidth="1"/>
    <col min="5378" max="5378" width="25.7109375" customWidth="1"/>
    <col min="5379" max="5379" width="35.85546875" customWidth="1"/>
    <col min="5380" max="5380" width="27.42578125" customWidth="1"/>
    <col min="5381" max="5381" width="32.5703125" customWidth="1"/>
    <col min="5382" max="5382" width="12.85546875" customWidth="1"/>
    <col min="5383" max="5383" width="30.140625" customWidth="1"/>
    <col min="5384" max="5384" width="22.7109375" customWidth="1"/>
    <col min="5385" max="5385" width="18.140625" customWidth="1"/>
    <col min="5386" max="5390" width="0" hidden="1" customWidth="1"/>
    <col min="5634" max="5634" width="25.7109375" customWidth="1"/>
    <col min="5635" max="5635" width="35.85546875" customWidth="1"/>
    <col min="5636" max="5636" width="27.42578125" customWidth="1"/>
    <col min="5637" max="5637" width="32.5703125" customWidth="1"/>
    <col min="5638" max="5638" width="12.85546875" customWidth="1"/>
    <col min="5639" max="5639" width="30.140625" customWidth="1"/>
    <col min="5640" max="5640" width="22.7109375" customWidth="1"/>
    <col min="5641" max="5641" width="18.140625" customWidth="1"/>
    <col min="5642" max="5646" width="0" hidden="1" customWidth="1"/>
    <col min="5890" max="5890" width="25.7109375" customWidth="1"/>
    <col min="5891" max="5891" width="35.85546875" customWidth="1"/>
    <col min="5892" max="5892" width="27.42578125" customWidth="1"/>
    <col min="5893" max="5893" width="32.5703125" customWidth="1"/>
    <col min="5894" max="5894" width="12.85546875" customWidth="1"/>
    <col min="5895" max="5895" width="30.140625" customWidth="1"/>
    <col min="5896" max="5896" width="22.7109375" customWidth="1"/>
    <col min="5897" max="5897" width="18.140625" customWidth="1"/>
    <col min="5898" max="5902" width="0" hidden="1" customWidth="1"/>
    <col min="6146" max="6146" width="25.7109375" customWidth="1"/>
    <col min="6147" max="6147" width="35.85546875" customWidth="1"/>
    <col min="6148" max="6148" width="27.42578125" customWidth="1"/>
    <col min="6149" max="6149" width="32.5703125" customWidth="1"/>
    <col min="6150" max="6150" width="12.85546875" customWidth="1"/>
    <col min="6151" max="6151" width="30.140625" customWidth="1"/>
    <col min="6152" max="6152" width="22.7109375" customWidth="1"/>
    <col min="6153" max="6153" width="18.140625" customWidth="1"/>
    <col min="6154" max="6158" width="0" hidden="1" customWidth="1"/>
    <col min="6402" max="6402" width="25.7109375" customWidth="1"/>
    <col min="6403" max="6403" width="35.85546875" customWidth="1"/>
    <col min="6404" max="6404" width="27.42578125" customWidth="1"/>
    <col min="6405" max="6405" width="32.5703125" customWidth="1"/>
    <col min="6406" max="6406" width="12.85546875" customWidth="1"/>
    <col min="6407" max="6407" width="30.140625" customWidth="1"/>
    <col min="6408" max="6408" width="22.7109375" customWidth="1"/>
    <col min="6409" max="6409" width="18.140625" customWidth="1"/>
    <col min="6410" max="6414" width="0" hidden="1" customWidth="1"/>
    <col min="6658" max="6658" width="25.7109375" customWidth="1"/>
    <col min="6659" max="6659" width="35.85546875" customWidth="1"/>
    <col min="6660" max="6660" width="27.42578125" customWidth="1"/>
    <col min="6661" max="6661" width="32.5703125" customWidth="1"/>
    <col min="6662" max="6662" width="12.85546875" customWidth="1"/>
    <col min="6663" max="6663" width="30.140625" customWidth="1"/>
    <col min="6664" max="6664" width="22.7109375" customWidth="1"/>
    <col min="6665" max="6665" width="18.140625" customWidth="1"/>
    <col min="6666" max="6670" width="0" hidden="1" customWidth="1"/>
    <col min="6914" max="6914" width="25.7109375" customWidth="1"/>
    <col min="6915" max="6915" width="35.85546875" customWidth="1"/>
    <col min="6916" max="6916" width="27.42578125" customWidth="1"/>
    <col min="6917" max="6917" width="32.5703125" customWidth="1"/>
    <col min="6918" max="6918" width="12.85546875" customWidth="1"/>
    <col min="6919" max="6919" width="30.140625" customWidth="1"/>
    <col min="6920" max="6920" width="22.7109375" customWidth="1"/>
    <col min="6921" max="6921" width="18.140625" customWidth="1"/>
    <col min="6922" max="6926" width="0" hidden="1" customWidth="1"/>
    <col min="7170" max="7170" width="25.7109375" customWidth="1"/>
    <col min="7171" max="7171" width="35.85546875" customWidth="1"/>
    <col min="7172" max="7172" width="27.42578125" customWidth="1"/>
    <col min="7173" max="7173" width="32.5703125" customWidth="1"/>
    <col min="7174" max="7174" width="12.85546875" customWidth="1"/>
    <col min="7175" max="7175" width="30.140625" customWidth="1"/>
    <col min="7176" max="7176" width="22.7109375" customWidth="1"/>
    <col min="7177" max="7177" width="18.140625" customWidth="1"/>
    <col min="7178" max="7182" width="0" hidden="1" customWidth="1"/>
    <col min="7426" max="7426" width="25.7109375" customWidth="1"/>
    <col min="7427" max="7427" width="35.85546875" customWidth="1"/>
    <col min="7428" max="7428" width="27.42578125" customWidth="1"/>
    <col min="7429" max="7429" width="32.5703125" customWidth="1"/>
    <col min="7430" max="7430" width="12.85546875" customWidth="1"/>
    <col min="7431" max="7431" width="30.140625" customWidth="1"/>
    <col min="7432" max="7432" width="22.7109375" customWidth="1"/>
    <col min="7433" max="7433" width="18.140625" customWidth="1"/>
    <col min="7434" max="7438" width="0" hidden="1" customWidth="1"/>
    <col min="7682" max="7682" width="25.7109375" customWidth="1"/>
    <col min="7683" max="7683" width="35.85546875" customWidth="1"/>
    <col min="7684" max="7684" width="27.42578125" customWidth="1"/>
    <col min="7685" max="7685" width="32.5703125" customWidth="1"/>
    <col min="7686" max="7686" width="12.85546875" customWidth="1"/>
    <col min="7687" max="7687" width="30.140625" customWidth="1"/>
    <col min="7688" max="7688" width="22.7109375" customWidth="1"/>
    <col min="7689" max="7689" width="18.140625" customWidth="1"/>
    <col min="7690" max="7694" width="0" hidden="1" customWidth="1"/>
    <col min="7938" max="7938" width="25.7109375" customWidth="1"/>
    <col min="7939" max="7939" width="35.85546875" customWidth="1"/>
    <col min="7940" max="7940" width="27.42578125" customWidth="1"/>
    <col min="7941" max="7941" width="32.5703125" customWidth="1"/>
    <col min="7942" max="7942" width="12.85546875" customWidth="1"/>
    <col min="7943" max="7943" width="30.140625" customWidth="1"/>
    <col min="7944" max="7944" width="22.7109375" customWidth="1"/>
    <col min="7945" max="7945" width="18.140625" customWidth="1"/>
    <col min="7946" max="7950" width="0" hidden="1" customWidth="1"/>
    <col min="8194" max="8194" width="25.7109375" customWidth="1"/>
    <col min="8195" max="8195" width="35.85546875" customWidth="1"/>
    <col min="8196" max="8196" width="27.42578125" customWidth="1"/>
    <col min="8197" max="8197" width="32.5703125" customWidth="1"/>
    <col min="8198" max="8198" width="12.85546875" customWidth="1"/>
    <col min="8199" max="8199" width="30.140625" customWidth="1"/>
    <col min="8200" max="8200" width="22.7109375" customWidth="1"/>
    <col min="8201" max="8201" width="18.140625" customWidth="1"/>
    <col min="8202" max="8206" width="0" hidden="1" customWidth="1"/>
    <col min="8450" max="8450" width="25.7109375" customWidth="1"/>
    <col min="8451" max="8451" width="35.85546875" customWidth="1"/>
    <col min="8452" max="8452" width="27.42578125" customWidth="1"/>
    <col min="8453" max="8453" width="32.5703125" customWidth="1"/>
    <col min="8454" max="8454" width="12.85546875" customWidth="1"/>
    <col min="8455" max="8455" width="30.140625" customWidth="1"/>
    <col min="8456" max="8456" width="22.7109375" customWidth="1"/>
    <col min="8457" max="8457" width="18.140625" customWidth="1"/>
    <col min="8458" max="8462" width="0" hidden="1" customWidth="1"/>
    <col min="8706" max="8706" width="25.7109375" customWidth="1"/>
    <col min="8707" max="8707" width="35.85546875" customWidth="1"/>
    <col min="8708" max="8708" width="27.42578125" customWidth="1"/>
    <col min="8709" max="8709" width="32.5703125" customWidth="1"/>
    <col min="8710" max="8710" width="12.85546875" customWidth="1"/>
    <col min="8711" max="8711" width="30.140625" customWidth="1"/>
    <col min="8712" max="8712" width="22.7109375" customWidth="1"/>
    <col min="8713" max="8713" width="18.140625" customWidth="1"/>
    <col min="8714" max="8718" width="0" hidden="1" customWidth="1"/>
    <col min="8962" max="8962" width="25.7109375" customWidth="1"/>
    <col min="8963" max="8963" width="35.85546875" customWidth="1"/>
    <col min="8964" max="8964" width="27.42578125" customWidth="1"/>
    <col min="8965" max="8965" width="32.5703125" customWidth="1"/>
    <col min="8966" max="8966" width="12.85546875" customWidth="1"/>
    <col min="8967" max="8967" width="30.140625" customWidth="1"/>
    <col min="8968" max="8968" width="22.7109375" customWidth="1"/>
    <col min="8969" max="8969" width="18.140625" customWidth="1"/>
    <col min="8970" max="8974" width="0" hidden="1" customWidth="1"/>
    <col min="9218" max="9218" width="25.7109375" customWidth="1"/>
    <col min="9219" max="9219" width="35.85546875" customWidth="1"/>
    <col min="9220" max="9220" width="27.42578125" customWidth="1"/>
    <col min="9221" max="9221" width="32.5703125" customWidth="1"/>
    <col min="9222" max="9222" width="12.85546875" customWidth="1"/>
    <col min="9223" max="9223" width="30.140625" customWidth="1"/>
    <col min="9224" max="9224" width="22.7109375" customWidth="1"/>
    <col min="9225" max="9225" width="18.140625" customWidth="1"/>
    <col min="9226" max="9230" width="0" hidden="1" customWidth="1"/>
    <col min="9474" max="9474" width="25.7109375" customWidth="1"/>
    <col min="9475" max="9475" width="35.85546875" customWidth="1"/>
    <col min="9476" max="9476" width="27.42578125" customWidth="1"/>
    <col min="9477" max="9477" width="32.5703125" customWidth="1"/>
    <col min="9478" max="9478" width="12.85546875" customWidth="1"/>
    <col min="9479" max="9479" width="30.140625" customWidth="1"/>
    <col min="9480" max="9480" width="22.7109375" customWidth="1"/>
    <col min="9481" max="9481" width="18.140625" customWidth="1"/>
    <col min="9482" max="9486" width="0" hidden="1" customWidth="1"/>
    <col min="9730" max="9730" width="25.7109375" customWidth="1"/>
    <col min="9731" max="9731" width="35.85546875" customWidth="1"/>
    <col min="9732" max="9732" width="27.42578125" customWidth="1"/>
    <col min="9733" max="9733" width="32.5703125" customWidth="1"/>
    <col min="9734" max="9734" width="12.85546875" customWidth="1"/>
    <col min="9735" max="9735" width="30.140625" customWidth="1"/>
    <col min="9736" max="9736" width="22.7109375" customWidth="1"/>
    <col min="9737" max="9737" width="18.140625" customWidth="1"/>
    <col min="9738" max="9742" width="0" hidden="1" customWidth="1"/>
    <col min="9986" max="9986" width="25.7109375" customWidth="1"/>
    <col min="9987" max="9987" width="35.85546875" customWidth="1"/>
    <col min="9988" max="9988" width="27.42578125" customWidth="1"/>
    <col min="9989" max="9989" width="32.5703125" customWidth="1"/>
    <col min="9990" max="9990" width="12.85546875" customWidth="1"/>
    <col min="9991" max="9991" width="30.140625" customWidth="1"/>
    <col min="9992" max="9992" width="22.7109375" customWidth="1"/>
    <col min="9993" max="9993" width="18.140625" customWidth="1"/>
    <col min="9994" max="9998" width="0" hidden="1" customWidth="1"/>
    <col min="10242" max="10242" width="25.7109375" customWidth="1"/>
    <col min="10243" max="10243" width="35.85546875" customWidth="1"/>
    <col min="10244" max="10244" width="27.42578125" customWidth="1"/>
    <col min="10245" max="10245" width="32.5703125" customWidth="1"/>
    <col min="10246" max="10246" width="12.85546875" customWidth="1"/>
    <col min="10247" max="10247" width="30.140625" customWidth="1"/>
    <col min="10248" max="10248" width="22.7109375" customWidth="1"/>
    <col min="10249" max="10249" width="18.140625" customWidth="1"/>
    <col min="10250" max="10254" width="0" hidden="1" customWidth="1"/>
    <col min="10498" max="10498" width="25.7109375" customWidth="1"/>
    <col min="10499" max="10499" width="35.85546875" customWidth="1"/>
    <col min="10500" max="10500" width="27.42578125" customWidth="1"/>
    <col min="10501" max="10501" width="32.5703125" customWidth="1"/>
    <col min="10502" max="10502" width="12.85546875" customWidth="1"/>
    <col min="10503" max="10503" width="30.140625" customWidth="1"/>
    <col min="10504" max="10504" width="22.7109375" customWidth="1"/>
    <col min="10505" max="10505" width="18.140625" customWidth="1"/>
    <col min="10506" max="10510" width="0" hidden="1" customWidth="1"/>
    <col min="10754" max="10754" width="25.7109375" customWidth="1"/>
    <col min="10755" max="10755" width="35.85546875" customWidth="1"/>
    <col min="10756" max="10756" width="27.42578125" customWidth="1"/>
    <col min="10757" max="10757" width="32.5703125" customWidth="1"/>
    <col min="10758" max="10758" width="12.85546875" customWidth="1"/>
    <col min="10759" max="10759" width="30.140625" customWidth="1"/>
    <col min="10760" max="10760" width="22.7109375" customWidth="1"/>
    <col min="10761" max="10761" width="18.140625" customWidth="1"/>
    <col min="10762" max="10766" width="0" hidden="1" customWidth="1"/>
    <col min="11010" max="11010" width="25.7109375" customWidth="1"/>
    <col min="11011" max="11011" width="35.85546875" customWidth="1"/>
    <col min="11012" max="11012" width="27.42578125" customWidth="1"/>
    <col min="11013" max="11013" width="32.5703125" customWidth="1"/>
    <col min="11014" max="11014" width="12.85546875" customWidth="1"/>
    <col min="11015" max="11015" width="30.140625" customWidth="1"/>
    <col min="11016" max="11016" width="22.7109375" customWidth="1"/>
    <col min="11017" max="11017" width="18.140625" customWidth="1"/>
    <col min="11018" max="11022" width="0" hidden="1" customWidth="1"/>
    <col min="11266" max="11266" width="25.7109375" customWidth="1"/>
    <col min="11267" max="11267" width="35.85546875" customWidth="1"/>
    <col min="11268" max="11268" width="27.42578125" customWidth="1"/>
    <col min="11269" max="11269" width="32.5703125" customWidth="1"/>
    <col min="11270" max="11270" width="12.85546875" customWidth="1"/>
    <col min="11271" max="11271" width="30.140625" customWidth="1"/>
    <col min="11272" max="11272" width="22.7109375" customWidth="1"/>
    <col min="11273" max="11273" width="18.140625" customWidth="1"/>
    <col min="11274" max="11278" width="0" hidden="1" customWidth="1"/>
    <col min="11522" max="11522" width="25.7109375" customWidth="1"/>
    <col min="11523" max="11523" width="35.85546875" customWidth="1"/>
    <col min="11524" max="11524" width="27.42578125" customWidth="1"/>
    <col min="11525" max="11525" width="32.5703125" customWidth="1"/>
    <col min="11526" max="11526" width="12.85546875" customWidth="1"/>
    <col min="11527" max="11527" width="30.140625" customWidth="1"/>
    <col min="11528" max="11528" width="22.7109375" customWidth="1"/>
    <col min="11529" max="11529" width="18.140625" customWidth="1"/>
    <col min="11530" max="11534" width="0" hidden="1" customWidth="1"/>
    <col min="11778" max="11778" width="25.7109375" customWidth="1"/>
    <col min="11779" max="11779" width="35.85546875" customWidth="1"/>
    <col min="11780" max="11780" width="27.42578125" customWidth="1"/>
    <col min="11781" max="11781" width="32.5703125" customWidth="1"/>
    <col min="11782" max="11782" width="12.85546875" customWidth="1"/>
    <col min="11783" max="11783" width="30.140625" customWidth="1"/>
    <col min="11784" max="11784" width="22.7109375" customWidth="1"/>
    <col min="11785" max="11785" width="18.140625" customWidth="1"/>
    <col min="11786" max="11790" width="0" hidden="1" customWidth="1"/>
    <col min="12034" max="12034" width="25.7109375" customWidth="1"/>
    <col min="12035" max="12035" width="35.85546875" customWidth="1"/>
    <col min="12036" max="12036" width="27.42578125" customWidth="1"/>
    <col min="12037" max="12037" width="32.5703125" customWidth="1"/>
    <col min="12038" max="12038" width="12.85546875" customWidth="1"/>
    <col min="12039" max="12039" width="30.140625" customWidth="1"/>
    <col min="12040" max="12040" width="22.7109375" customWidth="1"/>
    <col min="12041" max="12041" width="18.140625" customWidth="1"/>
    <col min="12042" max="12046" width="0" hidden="1" customWidth="1"/>
    <col min="12290" max="12290" width="25.7109375" customWidth="1"/>
    <col min="12291" max="12291" width="35.85546875" customWidth="1"/>
    <col min="12292" max="12292" width="27.42578125" customWidth="1"/>
    <col min="12293" max="12293" width="32.5703125" customWidth="1"/>
    <col min="12294" max="12294" width="12.85546875" customWidth="1"/>
    <col min="12295" max="12295" width="30.140625" customWidth="1"/>
    <col min="12296" max="12296" width="22.7109375" customWidth="1"/>
    <col min="12297" max="12297" width="18.140625" customWidth="1"/>
    <col min="12298" max="12302" width="0" hidden="1" customWidth="1"/>
    <col min="12546" max="12546" width="25.7109375" customWidth="1"/>
    <col min="12547" max="12547" width="35.85546875" customWidth="1"/>
    <col min="12548" max="12548" width="27.42578125" customWidth="1"/>
    <col min="12549" max="12549" width="32.5703125" customWidth="1"/>
    <col min="12550" max="12550" width="12.85546875" customWidth="1"/>
    <col min="12551" max="12551" width="30.140625" customWidth="1"/>
    <col min="12552" max="12552" width="22.7109375" customWidth="1"/>
    <col min="12553" max="12553" width="18.140625" customWidth="1"/>
    <col min="12554" max="12558" width="0" hidden="1" customWidth="1"/>
    <col min="12802" max="12802" width="25.7109375" customWidth="1"/>
    <col min="12803" max="12803" width="35.85546875" customWidth="1"/>
    <col min="12804" max="12804" width="27.42578125" customWidth="1"/>
    <col min="12805" max="12805" width="32.5703125" customWidth="1"/>
    <col min="12806" max="12806" width="12.85546875" customWidth="1"/>
    <col min="12807" max="12807" width="30.140625" customWidth="1"/>
    <col min="12808" max="12808" width="22.7109375" customWidth="1"/>
    <col min="12809" max="12809" width="18.140625" customWidth="1"/>
    <col min="12810" max="12814" width="0" hidden="1" customWidth="1"/>
    <col min="13058" max="13058" width="25.7109375" customWidth="1"/>
    <col min="13059" max="13059" width="35.85546875" customWidth="1"/>
    <col min="13060" max="13060" width="27.42578125" customWidth="1"/>
    <col min="13061" max="13061" width="32.5703125" customWidth="1"/>
    <col min="13062" max="13062" width="12.85546875" customWidth="1"/>
    <col min="13063" max="13063" width="30.140625" customWidth="1"/>
    <col min="13064" max="13064" width="22.7109375" customWidth="1"/>
    <col min="13065" max="13065" width="18.140625" customWidth="1"/>
    <col min="13066" max="13070" width="0" hidden="1" customWidth="1"/>
    <col min="13314" max="13314" width="25.7109375" customWidth="1"/>
    <col min="13315" max="13315" width="35.85546875" customWidth="1"/>
    <col min="13316" max="13316" width="27.42578125" customWidth="1"/>
    <col min="13317" max="13317" width="32.5703125" customWidth="1"/>
    <col min="13318" max="13318" width="12.85546875" customWidth="1"/>
    <col min="13319" max="13319" width="30.140625" customWidth="1"/>
    <col min="13320" max="13320" width="22.7109375" customWidth="1"/>
    <col min="13321" max="13321" width="18.140625" customWidth="1"/>
    <col min="13322" max="13326" width="0" hidden="1" customWidth="1"/>
    <col min="13570" max="13570" width="25.7109375" customWidth="1"/>
    <col min="13571" max="13571" width="35.85546875" customWidth="1"/>
    <col min="13572" max="13572" width="27.42578125" customWidth="1"/>
    <col min="13573" max="13573" width="32.5703125" customWidth="1"/>
    <col min="13574" max="13574" width="12.85546875" customWidth="1"/>
    <col min="13575" max="13575" width="30.140625" customWidth="1"/>
    <col min="13576" max="13576" width="22.7109375" customWidth="1"/>
    <col min="13577" max="13577" width="18.140625" customWidth="1"/>
    <col min="13578" max="13582" width="0" hidden="1" customWidth="1"/>
    <col min="13826" max="13826" width="25.7109375" customWidth="1"/>
    <col min="13827" max="13827" width="35.85546875" customWidth="1"/>
    <col min="13828" max="13828" width="27.42578125" customWidth="1"/>
    <col min="13829" max="13829" width="32.5703125" customWidth="1"/>
    <col min="13830" max="13830" width="12.85546875" customWidth="1"/>
    <col min="13831" max="13831" width="30.140625" customWidth="1"/>
    <col min="13832" max="13832" width="22.7109375" customWidth="1"/>
    <col min="13833" max="13833" width="18.140625" customWidth="1"/>
    <col min="13834" max="13838" width="0" hidden="1" customWidth="1"/>
    <col min="14082" max="14082" width="25.7109375" customWidth="1"/>
    <col min="14083" max="14083" width="35.85546875" customWidth="1"/>
    <col min="14084" max="14084" width="27.42578125" customWidth="1"/>
    <col min="14085" max="14085" width="32.5703125" customWidth="1"/>
    <col min="14086" max="14086" width="12.85546875" customWidth="1"/>
    <col min="14087" max="14087" width="30.140625" customWidth="1"/>
    <col min="14088" max="14088" width="22.7109375" customWidth="1"/>
    <col min="14089" max="14089" width="18.140625" customWidth="1"/>
    <col min="14090" max="14094" width="0" hidden="1" customWidth="1"/>
    <col min="14338" max="14338" width="25.7109375" customWidth="1"/>
    <col min="14339" max="14339" width="35.85546875" customWidth="1"/>
    <col min="14340" max="14340" width="27.42578125" customWidth="1"/>
    <col min="14341" max="14341" width="32.5703125" customWidth="1"/>
    <col min="14342" max="14342" width="12.85546875" customWidth="1"/>
    <col min="14343" max="14343" width="30.140625" customWidth="1"/>
    <col min="14344" max="14344" width="22.7109375" customWidth="1"/>
    <col min="14345" max="14345" width="18.140625" customWidth="1"/>
    <col min="14346" max="14350" width="0" hidden="1" customWidth="1"/>
    <col min="14594" max="14594" width="25.7109375" customWidth="1"/>
    <col min="14595" max="14595" width="35.85546875" customWidth="1"/>
    <col min="14596" max="14596" width="27.42578125" customWidth="1"/>
    <col min="14597" max="14597" width="32.5703125" customWidth="1"/>
    <col min="14598" max="14598" width="12.85546875" customWidth="1"/>
    <col min="14599" max="14599" width="30.140625" customWidth="1"/>
    <col min="14600" max="14600" width="22.7109375" customWidth="1"/>
    <col min="14601" max="14601" width="18.140625" customWidth="1"/>
    <col min="14602" max="14606" width="0" hidden="1" customWidth="1"/>
    <col min="14850" max="14850" width="25.7109375" customWidth="1"/>
    <col min="14851" max="14851" width="35.85546875" customWidth="1"/>
    <col min="14852" max="14852" width="27.42578125" customWidth="1"/>
    <col min="14853" max="14853" width="32.5703125" customWidth="1"/>
    <col min="14854" max="14854" width="12.85546875" customWidth="1"/>
    <col min="14855" max="14855" width="30.140625" customWidth="1"/>
    <col min="14856" max="14856" width="22.7109375" customWidth="1"/>
    <col min="14857" max="14857" width="18.140625" customWidth="1"/>
    <col min="14858" max="14862" width="0" hidden="1" customWidth="1"/>
    <col min="15106" max="15106" width="25.7109375" customWidth="1"/>
    <col min="15107" max="15107" width="35.85546875" customWidth="1"/>
    <col min="15108" max="15108" width="27.42578125" customWidth="1"/>
    <col min="15109" max="15109" width="32.5703125" customWidth="1"/>
    <col min="15110" max="15110" width="12.85546875" customWidth="1"/>
    <col min="15111" max="15111" width="30.140625" customWidth="1"/>
    <col min="15112" max="15112" width="22.7109375" customWidth="1"/>
    <col min="15113" max="15113" width="18.140625" customWidth="1"/>
    <col min="15114" max="15118" width="0" hidden="1" customWidth="1"/>
    <col min="15362" max="15362" width="25.7109375" customWidth="1"/>
    <col min="15363" max="15363" width="35.85546875" customWidth="1"/>
    <col min="15364" max="15364" width="27.42578125" customWidth="1"/>
    <col min="15365" max="15365" width="32.5703125" customWidth="1"/>
    <col min="15366" max="15366" width="12.85546875" customWidth="1"/>
    <col min="15367" max="15367" width="30.140625" customWidth="1"/>
    <col min="15368" max="15368" width="22.7109375" customWidth="1"/>
    <col min="15369" max="15369" width="18.140625" customWidth="1"/>
    <col min="15370" max="15374" width="0" hidden="1" customWidth="1"/>
    <col min="15618" max="15618" width="25.7109375" customWidth="1"/>
    <col min="15619" max="15619" width="35.85546875" customWidth="1"/>
    <col min="15620" max="15620" width="27.42578125" customWidth="1"/>
    <col min="15621" max="15621" width="32.5703125" customWidth="1"/>
    <col min="15622" max="15622" width="12.85546875" customWidth="1"/>
    <col min="15623" max="15623" width="30.140625" customWidth="1"/>
    <col min="15624" max="15624" width="22.7109375" customWidth="1"/>
    <col min="15625" max="15625" width="18.140625" customWidth="1"/>
    <col min="15626" max="15630" width="0" hidden="1" customWidth="1"/>
    <col min="15874" max="15874" width="25.7109375" customWidth="1"/>
    <col min="15875" max="15875" width="35.85546875" customWidth="1"/>
    <col min="15876" max="15876" width="27.42578125" customWidth="1"/>
    <col min="15877" max="15877" width="32.5703125" customWidth="1"/>
    <col min="15878" max="15878" width="12.85546875" customWidth="1"/>
    <col min="15879" max="15879" width="30.140625" customWidth="1"/>
    <col min="15880" max="15880" width="22.7109375" customWidth="1"/>
    <col min="15881" max="15881" width="18.140625" customWidth="1"/>
    <col min="15882" max="15886" width="0" hidden="1" customWidth="1"/>
    <col min="16130" max="16130" width="25.7109375" customWidth="1"/>
    <col min="16131" max="16131" width="35.85546875" customWidth="1"/>
    <col min="16132" max="16132" width="27.42578125" customWidth="1"/>
    <col min="16133" max="16133" width="32.5703125" customWidth="1"/>
    <col min="16134" max="16134" width="12.85546875" customWidth="1"/>
    <col min="16135" max="16135" width="30.140625" customWidth="1"/>
    <col min="16136" max="16136" width="22.7109375" customWidth="1"/>
    <col min="16137" max="16137" width="18.140625" customWidth="1"/>
    <col min="16138" max="16142" width="0" hidden="1" customWidth="1"/>
  </cols>
  <sheetData>
    <row r="1" spans="1:13" x14ac:dyDescent="0.25">
      <c r="A1" s="1"/>
      <c r="B1" s="1"/>
      <c r="C1" s="1"/>
      <c r="D1" s="1"/>
      <c r="E1" s="1"/>
      <c r="F1" s="1"/>
      <c r="G1" s="1"/>
      <c r="H1" s="1"/>
      <c r="I1" s="1"/>
      <c r="J1" s="95"/>
      <c r="K1" s="95"/>
      <c r="L1" s="95"/>
      <c r="M1" s="95"/>
    </row>
    <row r="2" spans="1:13" ht="20.25" x14ac:dyDescent="0.25">
      <c r="A2" s="427"/>
      <c r="B2" s="427"/>
      <c r="C2" s="427"/>
      <c r="D2" s="427"/>
      <c r="E2" s="427"/>
      <c r="F2" s="427"/>
      <c r="G2" s="427"/>
      <c r="H2" s="427"/>
      <c r="I2" s="38"/>
      <c r="J2" s="95"/>
      <c r="K2" s="95"/>
      <c r="L2" s="95"/>
      <c r="M2" s="95"/>
    </row>
    <row r="3" spans="1:13" x14ac:dyDescent="0.25">
      <c r="A3" s="1"/>
      <c r="B3" s="1"/>
      <c r="C3" s="1"/>
      <c r="D3" s="1"/>
      <c r="E3" s="1"/>
      <c r="F3" s="1"/>
      <c r="G3" s="1"/>
      <c r="H3" s="1"/>
      <c r="I3" s="1"/>
      <c r="J3" s="95"/>
      <c r="K3" s="95"/>
      <c r="L3" s="95"/>
      <c r="M3" s="95"/>
    </row>
    <row r="4" spans="1:13" x14ac:dyDescent="0.25">
      <c r="A4" s="1"/>
      <c r="B4" s="1"/>
      <c r="C4" s="1"/>
      <c r="D4" s="1"/>
      <c r="E4" s="1"/>
      <c r="F4" s="1"/>
      <c r="G4" s="1"/>
      <c r="H4" s="1"/>
      <c r="I4" s="1"/>
      <c r="J4" s="95"/>
      <c r="K4" s="95"/>
      <c r="L4" s="95"/>
      <c r="M4" s="95"/>
    </row>
    <row r="5" spans="1:13" ht="20.25" x14ac:dyDescent="0.25">
      <c r="A5" s="427"/>
      <c r="B5" s="427"/>
      <c r="C5" s="427"/>
      <c r="D5" s="427"/>
      <c r="E5" s="427"/>
      <c r="F5" s="427"/>
      <c r="G5" s="427"/>
      <c r="H5" s="427"/>
      <c r="I5" s="38"/>
      <c r="J5" s="95"/>
      <c r="K5" s="95"/>
      <c r="L5" s="95"/>
      <c r="M5" s="95"/>
    </row>
    <row r="6" spans="1:13" ht="20.25" x14ac:dyDescent="0.25">
      <c r="A6" s="251"/>
      <c r="B6" s="251"/>
      <c r="C6" s="251"/>
      <c r="D6" s="251"/>
      <c r="E6" s="251"/>
      <c r="F6" s="251"/>
      <c r="G6" s="251"/>
      <c r="H6" s="251"/>
      <c r="I6" s="251"/>
      <c r="J6" s="95"/>
      <c r="K6" s="95"/>
      <c r="L6" s="95"/>
      <c r="M6" s="95"/>
    </row>
    <row r="7" spans="1:13" ht="20.25" x14ac:dyDescent="0.25">
      <c r="A7" s="251"/>
      <c r="B7" s="251"/>
      <c r="C7" s="251"/>
      <c r="D7" s="251"/>
      <c r="E7" s="251"/>
      <c r="F7" s="251"/>
      <c r="G7" s="251"/>
      <c r="H7" s="251"/>
      <c r="I7" s="251"/>
      <c r="J7" s="95"/>
      <c r="K7" s="95"/>
      <c r="L7" s="95"/>
      <c r="M7" s="95"/>
    </row>
    <row r="8" spans="1:13" x14ac:dyDescent="0.25">
      <c r="A8" s="428"/>
      <c r="B8" s="428"/>
      <c r="C8" s="428"/>
      <c r="D8" s="428"/>
      <c r="E8" s="428"/>
      <c r="F8" s="428"/>
      <c r="G8" s="428"/>
      <c r="H8" s="428"/>
      <c r="I8" s="39"/>
      <c r="J8" s="95"/>
      <c r="K8" s="95"/>
      <c r="L8" s="95"/>
      <c r="M8" s="95"/>
    </row>
    <row r="9" spans="1:13" ht="15.75" thickBot="1" x14ac:dyDescent="0.3">
      <c r="A9" s="2"/>
      <c r="B9" s="2"/>
      <c r="C9" s="2"/>
      <c r="D9" s="2"/>
      <c r="E9" s="2"/>
      <c r="F9" s="2"/>
      <c r="G9" s="2"/>
      <c r="H9" s="2"/>
      <c r="I9" s="2"/>
      <c r="J9" s="95"/>
      <c r="K9" s="95"/>
      <c r="L9" s="95"/>
      <c r="M9" s="95"/>
    </row>
    <row r="10" spans="1:13" ht="15.75" thickTop="1" x14ac:dyDescent="0.25">
      <c r="A10" s="1"/>
      <c r="B10" s="1"/>
      <c r="C10" s="1"/>
      <c r="D10" s="1"/>
      <c r="E10" s="1"/>
      <c r="F10" s="1"/>
      <c r="G10" s="1"/>
      <c r="H10" s="1"/>
      <c r="I10" s="1"/>
      <c r="J10" s="95"/>
      <c r="K10" s="95"/>
      <c r="L10" s="95"/>
      <c r="M10" s="95"/>
    </row>
    <row r="11" spans="1:13" ht="82.5" customHeight="1" x14ac:dyDescent="0.25">
      <c r="A11" s="430" t="s">
        <v>217</v>
      </c>
      <c r="B11" s="430"/>
      <c r="C11" s="430"/>
      <c r="D11" s="430"/>
      <c r="E11" s="430"/>
      <c r="F11" s="430"/>
      <c r="G11" s="430"/>
      <c r="H11" s="430"/>
      <c r="I11" s="430"/>
      <c r="J11" s="95"/>
      <c r="K11" s="95"/>
      <c r="L11" s="95"/>
      <c r="M11" s="95"/>
    </row>
    <row r="12" spans="1:13" x14ac:dyDescent="0.25">
      <c r="A12" s="1"/>
      <c r="B12" s="1"/>
      <c r="C12" s="3"/>
      <c r="D12" s="1"/>
      <c r="E12" s="1"/>
      <c r="F12" s="1"/>
      <c r="G12" s="1"/>
      <c r="H12" s="1"/>
      <c r="I12" s="1"/>
      <c r="J12" s="95"/>
      <c r="K12" s="95"/>
      <c r="L12" s="95"/>
      <c r="M12" s="95"/>
    </row>
    <row r="13" spans="1:13" ht="23.25" customHeight="1" x14ac:dyDescent="0.25">
      <c r="A13" s="23" t="s">
        <v>0</v>
      </c>
      <c r="B13" s="37"/>
      <c r="C13" s="5"/>
      <c r="D13" s="4"/>
      <c r="E13" s="4"/>
      <c r="F13" s="4"/>
      <c r="G13" s="4"/>
      <c r="H13" s="4"/>
      <c r="I13" s="4"/>
      <c r="J13" s="95"/>
      <c r="K13" s="95"/>
      <c r="L13" s="95"/>
      <c r="M13" s="95"/>
    </row>
    <row r="14" spans="1:13" x14ac:dyDescent="0.25">
      <c r="A14" s="24"/>
      <c r="B14" s="25"/>
      <c r="C14" s="3"/>
      <c r="D14" s="1"/>
      <c r="E14" s="1"/>
      <c r="F14" s="1"/>
      <c r="G14" s="1"/>
      <c r="H14" s="1"/>
      <c r="I14" s="80"/>
      <c r="J14" s="95"/>
      <c r="K14" s="95"/>
      <c r="L14" s="95"/>
      <c r="M14" s="95"/>
    </row>
    <row r="15" spans="1:13" ht="22.5" customHeight="1" x14ac:dyDescent="0.25">
      <c r="A15" s="24" t="s">
        <v>1</v>
      </c>
      <c r="B15" s="26"/>
      <c r="C15" s="6"/>
      <c r="D15" s="6"/>
      <c r="E15" s="419"/>
      <c r="F15" s="419"/>
      <c r="G15" s="419"/>
      <c r="H15" s="419"/>
      <c r="I15" s="376"/>
      <c r="J15" s="95"/>
      <c r="K15" s="95"/>
      <c r="L15" s="95"/>
      <c r="M15" s="95"/>
    </row>
    <row r="16" spans="1:13" ht="22.5" customHeight="1" x14ac:dyDescent="0.25">
      <c r="A16" s="24" t="s">
        <v>59</v>
      </c>
      <c r="B16" s="24"/>
      <c r="C16" s="6"/>
      <c r="D16" s="6"/>
      <c r="E16" s="429">
        <v>45047</v>
      </c>
      <c r="F16" s="429"/>
      <c r="G16" s="429"/>
      <c r="H16" s="429"/>
      <c r="I16" s="377"/>
      <c r="J16" s="95"/>
      <c r="K16" s="95"/>
      <c r="L16" s="95"/>
      <c r="M16" s="95"/>
    </row>
    <row r="17" spans="1:13" ht="22.5" customHeight="1" x14ac:dyDescent="0.25">
      <c r="A17" s="24" t="s">
        <v>2</v>
      </c>
      <c r="B17" s="24"/>
      <c r="C17" s="6"/>
      <c r="D17" s="6"/>
      <c r="E17" s="419"/>
      <c r="F17" s="419"/>
      <c r="G17" s="419"/>
      <c r="H17" s="419"/>
      <c r="I17" s="376"/>
      <c r="J17" s="95"/>
      <c r="K17" s="95"/>
      <c r="L17" s="95"/>
      <c r="M17" s="95"/>
    </row>
    <row r="18" spans="1:13" ht="22.5" customHeight="1" x14ac:dyDescent="0.25">
      <c r="A18" s="24" t="s">
        <v>3</v>
      </c>
      <c r="B18" s="24"/>
      <c r="C18" s="6"/>
      <c r="D18" s="6"/>
      <c r="E18" s="419"/>
      <c r="F18" s="419"/>
      <c r="G18" s="419"/>
      <c r="H18" s="419"/>
      <c r="I18" s="376"/>
      <c r="J18" s="95"/>
      <c r="K18" s="95"/>
      <c r="L18" s="95"/>
      <c r="M18" s="95"/>
    </row>
    <row r="19" spans="1:13" ht="22.5" customHeight="1" x14ac:dyDescent="0.25">
      <c r="A19" s="24" t="s">
        <v>61</v>
      </c>
      <c r="B19" s="24"/>
      <c r="C19" s="6"/>
      <c r="D19" s="6"/>
      <c r="E19" s="420"/>
      <c r="F19" s="420"/>
      <c r="G19" s="420"/>
      <c r="H19" s="420"/>
      <c r="I19" s="378"/>
      <c r="J19" s="95"/>
      <c r="K19" s="95"/>
      <c r="L19" s="95"/>
      <c r="M19" s="95"/>
    </row>
    <row r="20" spans="1:13" ht="22.5" customHeight="1" x14ac:dyDescent="0.25">
      <c r="A20" s="24" t="s">
        <v>4</v>
      </c>
      <c r="B20" s="24"/>
      <c r="C20" s="6"/>
      <c r="D20" s="6"/>
      <c r="E20" s="419"/>
      <c r="F20" s="419"/>
      <c r="G20" s="419"/>
      <c r="H20" s="419"/>
      <c r="I20" s="376"/>
      <c r="J20" s="95"/>
      <c r="K20" s="95"/>
      <c r="L20" s="95"/>
      <c r="M20" s="95"/>
    </row>
    <row r="21" spans="1:13" ht="22.5" customHeight="1" x14ac:dyDescent="0.25">
      <c r="A21" s="209" t="s">
        <v>5</v>
      </c>
      <c r="B21" s="24"/>
      <c r="C21" s="6"/>
      <c r="D21" s="6"/>
      <c r="E21" s="6"/>
      <c r="F21" s="6"/>
      <c r="G21" s="8"/>
      <c r="H21" s="9"/>
      <c r="I21" s="9"/>
      <c r="J21" s="95"/>
      <c r="K21" s="95"/>
      <c r="L21" s="95"/>
      <c r="M21" s="95"/>
    </row>
    <row r="22" spans="1:13" ht="22.5" customHeight="1" x14ac:dyDescent="0.25">
      <c r="A22" s="24" t="s">
        <v>6</v>
      </c>
      <c r="B22" s="6"/>
      <c r="C22" s="6"/>
      <c r="D22" s="6"/>
      <c r="E22" s="419"/>
      <c r="F22" s="419"/>
      <c r="G22" s="419"/>
      <c r="H22" s="419"/>
      <c r="I22" s="376"/>
      <c r="J22" s="95"/>
      <c r="K22" s="95"/>
      <c r="L22" s="95"/>
      <c r="M22" s="95"/>
    </row>
    <row r="23" spans="1:13" ht="22.5" customHeight="1" x14ac:dyDescent="0.25">
      <c r="A23" s="24" t="s">
        <v>7</v>
      </c>
      <c r="B23" s="6"/>
      <c r="C23" s="6"/>
      <c r="D23" s="6"/>
      <c r="E23" s="419"/>
      <c r="F23" s="419"/>
      <c r="G23" s="419"/>
      <c r="H23" s="419"/>
      <c r="I23" s="376"/>
      <c r="J23" s="95"/>
      <c r="K23" s="95"/>
      <c r="L23" s="95"/>
      <c r="M23" s="95"/>
    </row>
    <row r="24" spans="1:13" ht="22.5" customHeight="1" x14ac:dyDescent="0.25">
      <c r="A24" s="24" t="s">
        <v>8</v>
      </c>
      <c r="B24" s="6"/>
      <c r="C24" s="6"/>
      <c r="D24" s="6"/>
      <c r="E24" s="419"/>
      <c r="F24" s="419"/>
      <c r="G24" s="419"/>
      <c r="H24" s="419"/>
      <c r="I24" s="376"/>
      <c r="J24" s="95"/>
      <c r="K24" s="95"/>
      <c r="L24" s="95"/>
      <c r="M24" s="95"/>
    </row>
    <row r="25" spans="1:13" ht="22.5" customHeight="1" x14ac:dyDescent="0.25">
      <c r="A25" s="24" t="s">
        <v>9</v>
      </c>
      <c r="B25" s="6"/>
      <c r="C25" s="6"/>
      <c r="D25" s="6"/>
      <c r="E25" s="419"/>
      <c r="F25" s="419"/>
      <c r="G25" s="419"/>
      <c r="H25" s="419"/>
      <c r="I25" s="376"/>
      <c r="J25" s="95"/>
      <c r="K25" s="95"/>
      <c r="L25" s="95"/>
      <c r="M25" s="95"/>
    </row>
    <row r="26" spans="1:13" ht="22.5" customHeight="1" x14ac:dyDescent="0.25">
      <c r="A26" s="24" t="s">
        <v>10</v>
      </c>
      <c r="B26" s="6"/>
      <c r="C26" s="6"/>
      <c r="D26" s="6"/>
      <c r="E26" s="419"/>
      <c r="F26" s="419"/>
      <c r="G26" s="419"/>
      <c r="H26" s="419"/>
      <c r="I26" s="376"/>
      <c r="J26" s="95"/>
      <c r="K26" s="95"/>
      <c r="L26" s="95"/>
      <c r="M26" s="95"/>
    </row>
    <row r="27" spans="1:13" ht="30.75" customHeight="1" x14ac:dyDescent="0.25">
      <c r="A27" s="6"/>
      <c r="B27" s="6"/>
      <c r="C27" s="6"/>
      <c r="D27" s="6"/>
      <c r="E27" s="6"/>
      <c r="F27" s="6"/>
      <c r="G27" s="6"/>
      <c r="H27" s="11"/>
      <c r="I27" s="101"/>
      <c r="J27" s="95"/>
      <c r="K27" s="95"/>
      <c r="L27" s="95"/>
      <c r="M27" s="95"/>
    </row>
    <row r="28" spans="1:13" ht="36.75" x14ac:dyDescent="0.25">
      <c r="A28" s="459" t="s">
        <v>220</v>
      </c>
      <c r="B28" s="459"/>
      <c r="C28" s="459"/>
      <c r="D28" s="459"/>
      <c r="E28" s="459"/>
      <c r="F28" s="459"/>
      <c r="G28" s="459"/>
      <c r="H28" s="459"/>
      <c r="I28" s="459"/>
      <c r="J28" s="95"/>
      <c r="K28" s="95"/>
      <c r="L28" s="95"/>
      <c r="M28" s="95"/>
    </row>
    <row r="29" spans="1:13" ht="21" customHeight="1" x14ac:dyDescent="0.25">
      <c r="A29" s="6"/>
      <c r="B29" s="6"/>
      <c r="C29" s="6"/>
      <c r="D29" s="6"/>
      <c r="E29" s="6"/>
      <c r="F29" s="6"/>
      <c r="G29" s="6"/>
      <c r="H29" s="12"/>
      <c r="I29" s="101"/>
      <c r="J29" s="95"/>
      <c r="K29" s="95"/>
      <c r="L29" s="95"/>
      <c r="M29" s="95"/>
    </row>
    <row r="30" spans="1:13" ht="27.75" customHeight="1" x14ac:dyDescent="0.25">
      <c r="A30" s="23" t="s">
        <v>219</v>
      </c>
      <c r="B30" s="4"/>
      <c r="C30" s="5"/>
      <c r="D30" s="4"/>
      <c r="E30" s="4"/>
      <c r="F30" s="4"/>
      <c r="G30" s="4"/>
      <c r="H30" s="4"/>
      <c r="I30" s="4"/>
      <c r="J30" s="95"/>
      <c r="K30" s="95"/>
      <c r="L30" s="95"/>
      <c r="M30" s="95"/>
    </row>
    <row r="31" spans="1:13" ht="18" thickBot="1" x14ac:dyDescent="0.3">
      <c r="A31" s="13"/>
      <c r="B31" s="13"/>
      <c r="C31" s="13"/>
      <c r="D31" s="13"/>
      <c r="E31" s="13"/>
      <c r="F31" s="13"/>
      <c r="G31" s="13"/>
      <c r="H31" s="13"/>
      <c r="I31" s="102"/>
      <c r="J31" s="95"/>
      <c r="K31" s="95"/>
      <c r="L31" s="95"/>
      <c r="M31" s="95"/>
    </row>
    <row r="32" spans="1:13" ht="15.75" customHeight="1" x14ac:dyDescent="0.25">
      <c r="A32" s="275"/>
      <c r="B32" s="440" t="s">
        <v>11</v>
      </c>
      <c r="C32" s="442" t="str">
        <f ca="1">CONCATENATE("Situación al ",CHAR(10),TEXT(WORKDAY(DATE(YEAR(A232),MONTH(A232),1),-1),"dd/mm/yyyy"), " (2)")</f>
        <v>Situación al 
28/04/2023 (2)</v>
      </c>
      <c r="D32" s="285" t="s">
        <v>99</v>
      </c>
      <c r="E32" s="286" t="s">
        <v>188</v>
      </c>
      <c r="F32" s="95"/>
      <c r="G32" s="445" t="s">
        <v>102</v>
      </c>
      <c r="H32" s="446"/>
      <c r="I32" s="447"/>
      <c r="J32" s="95"/>
      <c r="K32" s="95"/>
      <c r="L32" s="95"/>
      <c r="M32" s="95"/>
    </row>
    <row r="33" spans="1:13" ht="15.75" x14ac:dyDescent="0.25">
      <c r="A33" s="276"/>
      <c r="B33" s="441"/>
      <c r="C33" s="443"/>
      <c r="D33" s="27"/>
      <c r="E33" s="256"/>
      <c r="F33" s="95"/>
      <c r="G33" s="431" t="s">
        <v>189</v>
      </c>
      <c r="H33" s="432"/>
      <c r="I33" s="433"/>
      <c r="J33" s="95"/>
      <c r="K33" s="95"/>
      <c r="L33" s="95"/>
      <c r="M33" s="95"/>
    </row>
    <row r="34" spans="1:13" x14ac:dyDescent="0.25">
      <c r="A34" s="276"/>
      <c r="B34" s="441"/>
      <c r="C34" s="443"/>
      <c r="D34" s="287" t="s">
        <v>154</v>
      </c>
      <c r="E34" s="288" t="s">
        <v>154</v>
      </c>
      <c r="F34" s="95"/>
      <c r="G34" s="431"/>
      <c r="H34" s="432"/>
      <c r="I34" s="433"/>
      <c r="J34" s="95"/>
      <c r="K34" s="95"/>
      <c r="L34" s="95"/>
      <c r="M34" s="95"/>
    </row>
    <row r="35" spans="1:13" ht="18.75" customHeight="1" x14ac:dyDescent="0.25">
      <c r="A35" s="276"/>
      <c r="B35" s="441"/>
      <c r="C35" s="443"/>
      <c r="D35" s="27"/>
      <c r="E35" s="256"/>
      <c r="F35" s="95"/>
      <c r="G35" s="431"/>
      <c r="H35" s="432"/>
      <c r="I35" s="433"/>
      <c r="J35" s="95"/>
      <c r="K35" s="95"/>
      <c r="L35" s="95"/>
      <c r="M35" s="95"/>
    </row>
    <row r="36" spans="1:13" ht="19.5" customHeight="1" x14ac:dyDescent="0.25">
      <c r="A36" s="277"/>
      <c r="B36" s="441"/>
      <c r="C36" s="444"/>
      <c r="D36" s="289" t="s">
        <v>14</v>
      </c>
      <c r="E36" s="290" t="s">
        <v>98</v>
      </c>
      <c r="F36" s="95"/>
      <c r="G36" s="431"/>
      <c r="H36" s="432"/>
      <c r="I36" s="433"/>
      <c r="J36" s="95"/>
      <c r="K36" s="95"/>
      <c r="L36" s="95"/>
      <c r="M36" s="95"/>
    </row>
    <row r="37" spans="1:13" ht="19.5" customHeight="1" x14ac:dyDescent="0.25">
      <c r="A37" s="438" t="s">
        <v>15</v>
      </c>
      <c r="B37" s="278" t="s">
        <v>16</v>
      </c>
      <c r="C37" s="232"/>
      <c r="D37" s="232"/>
      <c r="E37" s="257"/>
      <c r="F37" s="95"/>
      <c r="G37" s="431"/>
      <c r="H37" s="432"/>
      <c r="I37" s="433"/>
      <c r="J37" s="95"/>
      <c r="K37" s="95"/>
      <c r="L37" s="95"/>
      <c r="M37" s="95"/>
    </row>
    <row r="38" spans="1:13" ht="19.5" customHeight="1" x14ac:dyDescent="0.25">
      <c r="A38" s="438"/>
      <c r="B38" s="279" t="s">
        <v>17</v>
      </c>
      <c r="C38" s="232"/>
      <c r="D38" s="232"/>
      <c r="E38" s="257"/>
      <c r="F38" s="83"/>
      <c r="G38" s="431"/>
      <c r="H38" s="432"/>
      <c r="I38" s="433"/>
      <c r="J38" s="95"/>
      <c r="K38" s="95"/>
      <c r="L38" s="95"/>
      <c r="M38" s="95"/>
    </row>
    <row r="39" spans="1:13" ht="19.5" customHeight="1" x14ac:dyDescent="0.25">
      <c r="A39" s="438"/>
      <c r="B39" s="279" t="s">
        <v>18</v>
      </c>
      <c r="C39" s="232"/>
      <c r="D39" s="232"/>
      <c r="E39" s="257"/>
      <c r="F39" s="95"/>
      <c r="G39" s="431"/>
      <c r="H39" s="432"/>
      <c r="I39" s="433"/>
      <c r="J39" s="95"/>
      <c r="K39" s="95"/>
      <c r="L39" s="95"/>
      <c r="M39" s="95"/>
    </row>
    <row r="40" spans="1:13" ht="19.5" customHeight="1" x14ac:dyDescent="0.25">
      <c r="A40" s="438"/>
      <c r="B40" s="279" t="s">
        <v>19</v>
      </c>
      <c r="C40" s="232"/>
      <c r="D40" s="232"/>
      <c r="E40" s="257"/>
      <c r="F40" s="95"/>
      <c r="G40" s="431"/>
      <c r="H40" s="432"/>
      <c r="I40" s="433"/>
      <c r="J40" s="95"/>
      <c r="K40" s="95"/>
      <c r="L40" s="95"/>
      <c r="M40" s="95"/>
    </row>
    <row r="41" spans="1:13" ht="19.5" customHeight="1" x14ac:dyDescent="0.25">
      <c r="A41" s="438"/>
      <c r="B41" s="279" t="s">
        <v>20</v>
      </c>
      <c r="C41" s="232"/>
      <c r="D41" s="232"/>
      <c r="E41" s="257"/>
      <c r="F41" s="95"/>
      <c r="G41" s="431"/>
      <c r="H41" s="432"/>
      <c r="I41" s="433"/>
      <c r="J41" s="95"/>
      <c r="K41" s="95"/>
      <c r="L41" s="95"/>
      <c r="M41" s="95"/>
    </row>
    <row r="42" spans="1:13" ht="15.75" x14ac:dyDescent="0.25">
      <c r="A42" s="439"/>
      <c r="B42" s="279" t="s">
        <v>21</v>
      </c>
      <c r="C42" s="232"/>
      <c r="D42" s="232"/>
      <c r="E42" s="257"/>
      <c r="F42" s="95"/>
      <c r="G42" s="431"/>
      <c r="H42" s="432"/>
      <c r="I42" s="433"/>
      <c r="J42" s="95"/>
      <c r="K42" s="95"/>
      <c r="L42" s="95"/>
      <c r="M42" s="95"/>
    </row>
    <row r="43" spans="1:13" ht="19.5" customHeight="1" x14ac:dyDescent="0.25">
      <c r="A43" s="280"/>
      <c r="B43" s="279" t="s">
        <v>22</v>
      </c>
      <c r="C43" s="268">
        <f>SUM(C37:C42)</f>
        <v>0</v>
      </c>
      <c r="D43" s="268">
        <f>SUM(D37:D42)</f>
        <v>0</v>
      </c>
      <c r="E43" s="269">
        <f>SUM(E37:E42)</f>
        <v>0</v>
      </c>
      <c r="F43" s="95"/>
      <c r="G43" s="431"/>
      <c r="H43" s="432"/>
      <c r="I43" s="433"/>
      <c r="J43" s="95"/>
      <c r="K43" s="95"/>
      <c r="L43" s="95"/>
      <c r="M43" s="95"/>
    </row>
    <row r="44" spans="1:13" ht="19.5" customHeight="1" x14ac:dyDescent="0.25">
      <c r="A44" s="280"/>
      <c r="B44" s="279" t="s">
        <v>23</v>
      </c>
      <c r="C44" s="233"/>
      <c r="D44" s="233"/>
      <c r="E44" s="258"/>
      <c r="F44" s="95"/>
      <c r="G44" s="431"/>
      <c r="H44" s="432"/>
      <c r="I44" s="433"/>
      <c r="J44" s="95"/>
      <c r="K44" s="95"/>
      <c r="L44" s="95"/>
      <c r="M44" s="95"/>
    </row>
    <row r="45" spans="1:13" ht="17.25" x14ac:dyDescent="0.25">
      <c r="A45" s="280"/>
      <c r="B45" s="279" t="s">
        <v>24</v>
      </c>
      <c r="C45" s="270">
        <f>SUM(C43+C44)</f>
        <v>0</v>
      </c>
      <c r="D45" s="271">
        <f>+D43+D44</f>
        <v>0</v>
      </c>
      <c r="E45" s="272">
        <f>+E43+E44</f>
        <v>0</v>
      </c>
      <c r="F45" s="83"/>
      <c r="G45" s="434"/>
      <c r="H45" s="435"/>
      <c r="I45" s="436"/>
      <c r="J45" s="95"/>
      <c r="K45" s="95"/>
      <c r="L45" s="95"/>
      <c r="M45" s="95"/>
    </row>
    <row r="46" spans="1:13" ht="19.5" customHeight="1" x14ac:dyDescent="0.25">
      <c r="A46" s="281"/>
      <c r="B46" s="291"/>
      <c r="C46" s="292"/>
      <c r="D46" s="292"/>
      <c r="E46" s="293"/>
      <c r="F46" s="10"/>
      <c r="G46" s="10"/>
      <c r="H46" s="10"/>
      <c r="I46" s="10"/>
      <c r="J46" s="95"/>
      <c r="K46" s="95"/>
      <c r="L46" s="95"/>
      <c r="M46" s="95"/>
    </row>
    <row r="47" spans="1:13" ht="19.5" customHeight="1" x14ac:dyDescent="0.25">
      <c r="A47" s="437" t="s">
        <v>25</v>
      </c>
      <c r="B47" s="279" t="s">
        <v>60</v>
      </c>
      <c r="C47" s="232"/>
      <c r="D47" s="232"/>
      <c r="E47" s="257"/>
      <c r="F47" s="10"/>
      <c r="G47" s="10"/>
      <c r="H47" s="10"/>
      <c r="I47" s="10"/>
      <c r="J47" s="95"/>
      <c r="K47" s="95"/>
      <c r="L47" s="95"/>
      <c r="M47" s="95"/>
    </row>
    <row r="48" spans="1:13" ht="17.25" x14ac:dyDescent="0.25">
      <c r="A48" s="438"/>
      <c r="B48" s="279" t="s">
        <v>26</v>
      </c>
      <c r="C48" s="232"/>
      <c r="D48" s="232"/>
      <c r="E48" s="257"/>
      <c r="F48" s="10"/>
      <c r="G48" s="10"/>
      <c r="H48" s="10"/>
      <c r="I48" s="10"/>
      <c r="J48" s="95"/>
      <c r="K48" s="95"/>
      <c r="L48" s="95"/>
      <c r="M48" s="95"/>
    </row>
    <row r="49" spans="1:13" ht="38.25" customHeight="1" x14ac:dyDescent="0.25">
      <c r="A49" s="438"/>
      <c r="B49" s="279" t="s">
        <v>27</v>
      </c>
      <c r="C49" s="232"/>
      <c r="D49" s="232"/>
      <c r="E49" s="257"/>
      <c r="F49" s="10"/>
      <c r="G49" s="10"/>
      <c r="H49" s="10"/>
      <c r="I49" s="10"/>
      <c r="J49" s="95"/>
      <c r="K49" s="95"/>
      <c r="L49" s="95"/>
      <c r="M49" s="95"/>
    </row>
    <row r="50" spans="1:13" ht="17.25" x14ac:dyDescent="0.25">
      <c r="A50" s="438"/>
      <c r="B50" s="279" t="s">
        <v>28</v>
      </c>
      <c r="C50" s="232"/>
      <c r="D50" s="232"/>
      <c r="E50" s="257"/>
      <c r="F50" s="10"/>
      <c r="G50" s="10"/>
      <c r="H50" s="10"/>
      <c r="I50" s="10"/>
      <c r="J50" s="95"/>
      <c r="K50" s="95"/>
      <c r="L50" s="95"/>
      <c r="M50" s="95"/>
    </row>
    <row r="51" spans="1:13" ht="19.5" customHeight="1" x14ac:dyDescent="0.25">
      <c r="A51" s="439"/>
      <c r="B51" s="279" t="s">
        <v>187</v>
      </c>
      <c r="C51" s="232"/>
      <c r="D51" s="232"/>
      <c r="E51" s="257"/>
      <c r="F51" s="10"/>
      <c r="G51" s="10"/>
      <c r="H51" s="10"/>
      <c r="I51" s="10"/>
      <c r="J51" s="95"/>
      <c r="K51" s="95"/>
      <c r="L51" s="95"/>
      <c r="M51" s="95"/>
    </row>
    <row r="52" spans="1:13" ht="19.5" customHeight="1" x14ac:dyDescent="0.25">
      <c r="A52" s="280"/>
      <c r="B52" s="279" t="s">
        <v>30</v>
      </c>
      <c r="C52" s="271">
        <f>SUM(C47:C51)</f>
        <v>0</v>
      </c>
      <c r="D52" s="271">
        <f>SUM(D47:D51)</f>
        <v>0</v>
      </c>
      <c r="E52" s="272">
        <f>SUM(E47:E51)</f>
        <v>0</v>
      </c>
      <c r="F52" s="10"/>
      <c r="G52" s="10"/>
      <c r="H52" s="10"/>
      <c r="I52" s="10"/>
      <c r="J52" s="95"/>
      <c r="K52" s="95"/>
      <c r="L52" s="95"/>
      <c r="M52" s="95"/>
    </row>
    <row r="53" spans="1:13" ht="19.5" customHeight="1" x14ac:dyDescent="0.25">
      <c r="A53" s="280"/>
      <c r="B53" s="279" t="s">
        <v>31</v>
      </c>
      <c r="C53" s="232"/>
      <c r="D53" s="232"/>
      <c r="E53" s="257"/>
      <c r="F53" s="10"/>
      <c r="G53" s="10"/>
      <c r="H53" s="10"/>
      <c r="I53" s="10"/>
      <c r="J53" s="95"/>
      <c r="K53" s="95"/>
      <c r="L53" s="95"/>
      <c r="M53" s="95"/>
    </row>
    <row r="54" spans="1:13" ht="19.5" customHeight="1" x14ac:dyDescent="0.25">
      <c r="A54" s="280"/>
      <c r="B54" s="279" t="s">
        <v>32</v>
      </c>
      <c r="C54" s="271">
        <f>+C52+C53</f>
        <v>0</v>
      </c>
      <c r="D54" s="271">
        <f>+D52+D53</f>
        <v>0</v>
      </c>
      <c r="E54" s="272">
        <f>+E52+E53</f>
        <v>0</v>
      </c>
      <c r="F54" s="10"/>
      <c r="G54" s="10"/>
      <c r="H54" s="10"/>
      <c r="I54" s="10"/>
      <c r="J54" s="95"/>
      <c r="K54" s="95"/>
      <c r="L54" s="95"/>
      <c r="M54" s="95"/>
    </row>
    <row r="55" spans="1:13" ht="19.5" customHeight="1" x14ac:dyDescent="0.25">
      <c r="A55" s="280"/>
      <c r="B55" s="282"/>
      <c r="C55" s="241"/>
      <c r="D55" s="241"/>
      <c r="E55" s="259"/>
      <c r="F55" s="10"/>
      <c r="G55" s="10"/>
      <c r="H55" s="10"/>
      <c r="I55" s="10"/>
      <c r="J55" s="95"/>
      <c r="K55" s="95"/>
      <c r="L55" s="95"/>
      <c r="M55" s="95"/>
    </row>
    <row r="56" spans="1:13" ht="19.5" customHeight="1" x14ac:dyDescent="0.25">
      <c r="A56" s="280"/>
      <c r="B56" s="279" t="s">
        <v>33</v>
      </c>
      <c r="C56" s="271">
        <f>+C45-C54</f>
        <v>0</v>
      </c>
      <c r="D56" s="271">
        <f>+D45-D54</f>
        <v>0</v>
      </c>
      <c r="E56" s="272">
        <f>+E45-E54</f>
        <v>0</v>
      </c>
      <c r="F56" s="10"/>
      <c r="G56" s="10"/>
      <c r="H56" s="10"/>
      <c r="I56" s="10"/>
      <c r="J56" s="95"/>
      <c r="K56" s="95"/>
      <c r="L56" s="95"/>
      <c r="M56" s="95"/>
    </row>
    <row r="57" spans="1:13" ht="18" thickBot="1" x14ac:dyDescent="0.3">
      <c r="A57" s="283"/>
      <c r="B57" s="284" t="s">
        <v>34</v>
      </c>
      <c r="C57" s="273">
        <f>+C54+C56</f>
        <v>0</v>
      </c>
      <c r="D57" s="273">
        <f>+D54+D56</f>
        <v>0</v>
      </c>
      <c r="E57" s="274">
        <f>+E54+E56</f>
        <v>0</v>
      </c>
      <c r="F57" s="10"/>
      <c r="G57" s="10"/>
      <c r="H57" s="10"/>
      <c r="I57" s="10"/>
      <c r="J57" s="95"/>
      <c r="K57" s="95"/>
      <c r="L57" s="95"/>
      <c r="M57" s="95"/>
    </row>
    <row r="58" spans="1:13" ht="17.25" x14ac:dyDescent="0.25">
      <c r="A58" s="13"/>
      <c r="B58" s="13"/>
      <c r="C58" s="13"/>
      <c r="D58" s="13"/>
      <c r="E58" s="13"/>
      <c r="F58" s="10"/>
      <c r="G58" s="10"/>
      <c r="H58" s="10"/>
      <c r="I58" s="10"/>
      <c r="J58" s="95"/>
      <c r="K58" s="95"/>
      <c r="L58" s="95"/>
      <c r="M58" s="95"/>
    </row>
    <row r="59" spans="1:13" ht="31.5" customHeight="1" x14ac:dyDescent="0.25">
      <c r="A59" s="13"/>
      <c r="B59" s="13"/>
      <c r="C59" s="7"/>
      <c r="D59" s="13"/>
      <c r="E59" s="13"/>
      <c r="F59" s="13"/>
      <c r="G59" s="11"/>
      <c r="H59" s="13"/>
      <c r="I59" s="102"/>
      <c r="J59" s="95"/>
      <c r="K59" s="95"/>
      <c r="L59" s="95"/>
      <c r="M59" s="95"/>
    </row>
    <row r="60" spans="1:13" ht="16.5" x14ac:dyDescent="0.25">
      <c r="A60" s="393" t="s">
        <v>218</v>
      </c>
      <c r="B60" s="393"/>
      <c r="C60" s="393"/>
      <c r="D60" s="393"/>
      <c r="E60" s="393"/>
      <c r="F60" s="393"/>
      <c r="G60" s="393"/>
      <c r="H60" s="393"/>
      <c r="I60" s="393"/>
      <c r="J60" s="95"/>
      <c r="K60" s="95"/>
      <c r="L60" s="95"/>
      <c r="M60" s="95"/>
    </row>
    <row r="61" spans="1:13" x14ac:dyDescent="0.25">
      <c r="A61" s="1"/>
      <c r="B61" s="1"/>
      <c r="C61" s="1"/>
      <c r="D61" s="1"/>
      <c r="E61" s="1"/>
      <c r="F61" s="1"/>
      <c r="G61" s="1"/>
      <c r="H61" s="1"/>
      <c r="I61" s="80"/>
      <c r="J61" s="95"/>
      <c r="K61" s="95"/>
      <c r="L61" s="95"/>
      <c r="M61" s="95"/>
    </row>
    <row r="62" spans="1:13" x14ac:dyDescent="0.25">
      <c r="A62" s="458"/>
      <c r="B62" s="458"/>
      <c r="C62" s="458"/>
      <c r="D62" s="458"/>
      <c r="E62" s="458"/>
      <c r="F62" s="458"/>
      <c r="G62" s="458"/>
      <c r="H62" s="458"/>
      <c r="I62" s="458"/>
      <c r="J62" s="95"/>
      <c r="K62" s="95"/>
      <c r="L62" s="95"/>
      <c r="M62" s="95"/>
    </row>
    <row r="63" spans="1:13" x14ac:dyDescent="0.25">
      <c r="A63" s="458"/>
      <c r="B63" s="458"/>
      <c r="C63" s="458"/>
      <c r="D63" s="458"/>
      <c r="E63" s="458"/>
      <c r="F63" s="458"/>
      <c r="G63" s="458"/>
      <c r="H63" s="458"/>
      <c r="I63" s="458"/>
      <c r="J63" s="95"/>
      <c r="K63" s="95"/>
      <c r="L63" s="95"/>
      <c r="M63" s="95"/>
    </row>
    <row r="64" spans="1:13" x14ac:dyDescent="0.25">
      <c r="A64" s="458"/>
      <c r="B64" s="458"/>
      <c r="C64" s="458"/>
      <c r="D64" s="458"/>
      <c r="E64" s="458"/>
      <c r="F64" s="458"/>
      <c r="G64" s="458"/>
      <c r="H64" s="458"/>
      <c r="I64" s="458"/>
      <c r="J64" s="95"/>
      <c r="K64" s="95"/>
      <c r="L64" s="95"/>
      <c r="M64" s="95"/>
    </row>
    <row r="65" spans="1:259" x14ac:dyDescent="0.25">
      <c r="A65" s="458"/>
      <c r="B65" s="458"/>
      <c r="C65" s="458"/>
      <c r="D65" s="458"/>
      <c r="E65" s="458"/>
      <c r="F65" s="458"/>
      <c r="G65" s="458"/>
      <c r="H65" s="458"/>
      <c r="I65" s="458"/>
      <c r="J65" s="95"/>
      <c r="K65" s="95"/>
      <c r="L65" s="95"/>
      <c r="M65" s="95"/>
    </row>
    <row r="66" spans="1:259" x14ac:dyDescent="0.25">
      <c r="A66" s="458"/>
      <c r="B66" s="458"/>
      <c r="C66" s="458"/>
      <c r="D66" s="458"/>
      <c r="E66" s="458"/>
      <c r="F66" s="458"/>
      <c r="G66" s="458"/>
      <c r="H66" s="458"/>
      <c r="I66" s="458"/>
      <c r="J66" s="95"/>
      <c r="K66" s="95"/>
      <c r="L66" s="95"/>
      <c r="M66" s="95"/>
    </row>
    <row r="67" spans="1:259" x14ac:dyDescent="0.25">
      <c r="A67" s="1"/>
      <c r="B67" s="1"/>
      <c r="C67" s="1"/>
      <c r="D67" s="1"/>
      <c r="E67" s="1"/>
      <c r="F67" s="1"/>
      <c r="G67" s="1"/>
      <c r="H67" s="1"/>
      <c r="I67" s="80"/>
      <c r="J67" s="95"/>
      <c r="K67" s="95"/>
      <c r="L67" s="95"/>
      <c r="M67" s="95"/>
    </row>
    <row r="68" spans="1:259" ht="19.5" customHeight="1" x14ac:dyDescent="0.25">
      <c r="A68" s="23" t="s">
        <v>221</v>
      </c>
      <c r="B68" s="23"/>
      <c r="C68" s="23"/>
      <c r="D68" s="23"/>
      <c r="E68" s="23"/>
      <c r="F68" s="253"/>
      <c r="G68" s="254"/>
      <c r="H68" s="254"/>
      <c r="I68" s="255"/>
      <c r="J68" s="95"/>
      <c r="K68" s="95"/>
      <c r="L68" s="95"/>
      <c r="M68" s="95"/>
    </row>
    <row r="69" spans="1:259" ht="19.5" customHeight="1" x14ac:dyDescent="0.25">
      <c r="A69" s="77"/>
      <c r="B69" s="77"/>
      <c r="C69" s="77"/>
      <c r="D69" s="77"/>
      <c r="E69" s="77"/>
      <c r="F69" s="115"/>
      <c r="G69" s="11"/>
      <c r="H69" s="11"/>
      <c r="I69" s="266"/>
      <c r="J69" s="95"/>
      <c r="K69" s="95"/>
      <c r="L69" s="95"/>
      <c r="M69" s="95"/>
    </row>
    <row r="70" spans="1:259" ht="29.25" customHeight="1" x14ac:dyDescent="0.25">
      <c r="A70" s="388" t="s">
        <v>208</v>
      </c>
      <c r="B70" s="388"/>
      <c r="C70" s="388"/>
      <c r="D70" s="388"/>
      <c r="E70" s="213"/>
      <c r="F70" s="213"/>
      <c r="G70" s="213"/>
      <c r="H70" s="213"/>
      <c r="I70" s="213"/>
      <c r="J70" s="95"/>
      <c r="K70" s="95"/>
      <c r="L70" s="95"/>
      <c r="M70" s="95"/>
    </row>
    <row r="71" spans="1:259" ht="29.25" customHeight="1" x14ac:dyDescent="0.25">
      <c r="A71" s="386" t="s">
        <v>209</v>
      </c>
      <c r="B71" s="386"/>
      <c r="C71" s="386"/>
      <c r="D71" s="386"/>
      <c r="E71" s="213"/>
      <c r="F71" s="213"/>
      <c r="G71" s="213"/>
      <c r="H71" s="213"/>
      <c r="I71" s="213"/>
      <c r="J71" s="95"/>
      <c r="K71" s="95"/>
      <c r="L71" s="95"/>
      <c r="M71" s="95"/>
    </row>
    <row r="72" spans="1:259" ht="37.5" customHeight="1" x14ac:dyDescent="0.25">
      <c r="A72" s="387"/>
      <c r="B72" s="387"/>
      <c r="C72" s="387"/>
      <c r="D72" s="387"/>
      <c r="E72" s="213"/>
      <c r="F72" s="213"/>
      <c r="G72" s="213"/>
      <c r="H72" s="213"/>
      <c r="I72" s="213"/>
      <c r="J72" s="95"/>
      <c r="K72" s="95"/>
      <c r="L72" s="95"/>
      <c r="M72" s="95"/>
    </row>
    <row r="73" spans="1:259" ht="28.5" customHeight="1" thickBot="1" x14ac:dyDescent="0.3">
      <c r="A73" s="214"/>
      <c r="B73" s="215"/>
      <c r="C73" s="215"/>
      <c r="D73" s="213"/>
      <c r="E73" s="213"/>
      <c r="F73" s="213"/>
      <c r="G73" s="213"/>
      <c r="H73" s="213"/>
      <c r="I73" s="213"/>
      <c r="J73" s="125"/>
      <c r="K73" s="95"/>
      <c r="IV73" s="407" t="s">
        <v>109</v>
      </c>
      <c r="IW73" s="407"/>
    </row>
    <row r="74" spans="1:259" ht="36.75" customHeight="1" x14ac:dyDescent="0.25">
      <c r="A74" s="451" t="s">
        <v>106</v>
      </c>
      <c r="B74" s="453" t="s">
        <v>107</v>
      </c>
      <c r="C74" s="397" t="s">
        <v>186</v>
      </c>
      <c r="D74" s="463" t="s">
        <v>110</v>
      </c>
      <c r="E74" s="464"/>
      <c r="F74" s="465"/>
      <c r="G74" s="466" t="s">
        <v>111</v>
      </c>
      <c r="H74" s="467"/>
      <c r="I74" s="448" t="s">
        <v>109</v>
      </c>
      <c r="J74" s="125"/>
      <c r="K74" s="95"/>
      <c r="IV74" s="407"/>
      <c r="IW74" s="407"/>
    </row>
    <row r="75" spans="1:259" ht="18" thickBot="1" x14ac:dyDescent="0.3">
      <c r="A75" s="452"/>
      <c r="B75" s="454"/>
      <c r="C75" s="455"/>
      <c r="D75" s="219" t="s">
        <v>112</v>
      </c>
      <c r="E75" s="456" t="s">
        <v>113</v>
      </c>
      <c r="F75" s="457"/>
      <c r="G75" s="468"/>
      <c r="H75" s="469"/>
      <c r="I75" s="449"/>
      <c r="J75" s="149"/>
      <c r="K75" s="95"/>
      <c r="IV75" s="460"/>
      <c r="IW75" s="460"/>
    </row>
    <row r="76" spans="1:259" ht="17.25" x14ac:dyDescent="0.25">
      <c r="A76" s="294"/>
      <c r="B76" s="295"/>
      <c r="C76" s="296"/>
      <c r="D76" s="297"/>
      <c r="E76" s="371"/>
      <c r="F76" s="298"/>
      <c r="G76" s="299"/>
      <c r="H76" s="298"/>
      <c r="I76" s="300"/>
      <c r="J76" s="149"/>
      <c r="K76" s="95"/>
      <c r="IV76" s="460"/>
      <c r="IW76" s="460"/>
    </row>
    <row r="77" spans="1:259" ht="17.25" x14ac:dyDescent="0.25">
      <c r="A77" s="301"/>
      <c r="B77" s="302"/>
      <c r="C77" s="303"/>
      <c r="D77" s="304"/>
      <c r="E77" s="371"/>
      <c r="F77" s="298"/>
      <c r="G77" s="305"/>
      <c r="H77" s="298"/>
      <c r="I77" s="306"/>
      <c r="J77" s="149"/>
      <c r="K77" s="95"/>
      <c r="IV77" s="460"/>
      <c r="IW77" s="460"/>
    </row>
    <row r="78" spans="1:259" ht="17.25" x14ac:dyDescent="0.25">
      <c r="A78" s="301"/>
      <c r="B78" s="302"/>
      <c r="C78" s="303"/>
      <c r="D78" s="304"/>
      <c r="E78" s="371"/>
      <c r="F78" s="298"/>
      <c r="G78" s="305"/>
      <c r="H78" s="298"/>
      <c r="I78" s="306"/>
      <c r="J78" s="149"/>
      <c r="K78" s="95"/>
      <c r="IV78" s="460"/>
      <c r="IW78" s="460"/>
      <c r="IY78" s="148"/>
    </row>
    <row r="79" spans="1:259" ht="19.5" customHeight="1" thickBot="1" x14ac:dyDescent="0.3">
      <c r="A79" s="307"/>
      <c r="B79" s="308"/>
      <c r="C79" s="309"/>
      <c r="D79" s="310"/>
      <c r="E79" s="371"/>
      <c r="F79" s="298"/>
      <c r="G79" s="305"/>
      <c r="H79" s="298"/>
      <c r="I79" s="311"/>
      <c r="J79" s="95"/>
      <c r="K79" s="95"/>
      <c r="L79" s="95"/>
      <c r="M79" s="95"/>
    </row>
    <row r="80" spans="1:259" ht="19.5" customHeight="1" x14ac:dyDescent="0.25">
      <c r="A80" s="95"/>
      <c r="B80" s="95"/>
      <c r="C80" s="10"/>
      <c r="D80" s="389" t="s">
        <v>105</v>
      </c>
      <c r="E80" s="389"/>
      <c r="F80" s="389"/>
      <c r="G80" s="389"/>
      <c r="H80" s="389"/>
      <c r="I80" s="83"/>
      <c r="J80" s="95"/>
      <c r="K80" s="95"/>
      <c r="L80" s="95"/>
      <c r="M80" s="95"/>
      <c r="IY80" s="212"/>
    </row>
    <row r="81" spans="1:259" s="43" customFormat="1" ht="24" x14ac:dyDescent="0.35">
      <c r="A81" s="95"/>
      <c r="B81" s="95"/>
      <c r="C81" s="10"/>
      <c r="D81" s="10"/>
      <c r="E81" s="20"/>
      <c r="F81" s="10"/>
      <c r="G81" s="10"/>
      <c r="H81" s="10"/>
      <c r="I81" s="83"/>
      <c r="J81" s="106"/>
      <c r="K81" s="48"/>
      <c r="L81" s="42"/>
      <c r="M81" s="42"/>
    </row>
    <row r="82" spans="1:259" s="43" customFormat="1" ht="24" x14ac:dyDescent="0.35">
      <c r="A82" s="23" t="s">
        <v>222</v>
      </c>
      <c r="B82" s="23"/>
      <c r="C82" s="23"/>
      <c r="D82" s="23"/>
      <c r="E82" s="23"/>
      <c r="F82" s="87"/>
      <c r="G82" s="88"/>
      <c r="H82" s="89"/>
      <c r="I82" s="89"/>
      <c r="J82" s="106"/>
      <c r="K82" s="48"/>
      <c r="L82" s="42"/>
      <c r="M82" s="42"/>
    </row>
    <row r="83" spans="1:259" s="43" customFormat="1" ht="33" customHeight="1" thickBot="1" x14ac:dyDescent="0.4">
      <c r="A83" s="77"/>
      <c r="B83" s="77"/>
      <c r="C83" s="77"/>
      <c r="D83" s="77"/>
      <c r="E83" s="77"/>
      <c r="F83" s="40"/>
      <c r="H83" s="41"/>
      <c r="I83" s="41"/>
      <c r="J83" s="106"/>
      <c r="K83" s="48"/>
      <c r="L83" s="42"/>
      <c r="M83" s="42"/>
    </row>
    <row r="84" spans="1:259" s="44" customFormat="1" ht="35.25" customHeight="1" thickBot="1" x14ac:dyDescent="0.4">
      <c r="A84" s="312"/>
      <c r="B84" s="390" t="s">
        <v>182</v>
      </c>
      <c r="C84" s="391"/>
      <c r="D84" s="392"/>
      <c r="E84" s="43"/>
      <c r="F84" s="40"/>
      <c r="G84" s="74"/>
      <c r="H84" s="41"/>
      <c r="I84" s="41"/>
      <c r="J84" s="106"/>
      <c r="K84" s="48"/>
      <c r="L84" s="76"/>
      <c r="M84" s="76"/>
      <c r="IY84" s="44" t="str">
        <f>LOWER(A100)</f>
        <v/>
      </c>
    </row>
    <row r="85" spans="1:259" s="44" customFormat="1" ht="46.5" customHeight="1" x14ac:dyDescent="0.25">
      <c r="A85" s="56"/>
      <c r="B85" s="382" t="s">
        <v>190</v>
      </c>
      <c r="C85" s="383"/>
      <c r="D85" s="384"/>
      <c r="F85" s="56"/>
      <c r="G85" s="76"/>
      <c r="H85" s="76"/>
      <c r="I85" s="76"/>
      <c r="J85" s="106"/>
      <c r="K85" s="48"/>
      <c r="L85" s="76"/>
      <c r="M85" s="76"/>
    </row>
    <row r="86" spans="1:259" s="46" customFormat="1" ht="24.75" thickBot="1" x14ac:dyDescent="0.3">
      <c r="A86" s="56"/>
      <c r="B86" s="56"/>
      <c r="C86" s="82"/>
      <c r="D86" s="82"/>
      <c r="E86" s="82"/>
      <c r="F86" s="56"/>
      <c r="G86" s="76"/>
      <c r="H86" s="76"/>
      <c r="I86" s="76"/>
      <c r="J86" s="106"/>
      <c r="K86" s="48"/>
      <c r="L86" s="45"/>
    </row>
    <row r="87" spans="1:259" s="46" customFormat="1" ht="24" customHeight="1" x14ac:dyDescent="0.25">
      <c r="A87" s="260"/>
      <c r="B87" s="261" t="s">
        <v>63</v>
      </c>
      <c r="C87" s="261" t="s">
        <v>64</v>
      </c>
      <c r="D87" s="252" t="s">
        <v>65</v>
      </c>
      <c r="E87" s="45"/>
      <c r="F87" s="79"/>
      <c r="G87" s="79"/>
      <c r="H87" s="79"/>
      <c r="I87" s="81"/>
      <c r="J87" s="106"/>
      <c r="K87" s="48"/>
      <c r="L87" s="47"/>
    </row>
    <row r="88" spans="1:259" s="46" customFormat="1" ht="24" x14ac:dyDescent="0.25">
      <c r="A88" s="262">
        <v>1</v>
      </c>
      <c r="B88" s="351"/>
      <c r="C88" s="352"/>
      <c r="D88" s="353"/>
      <c r="E88" s="47"/>
      <c r="F88" s="78"/>
      <c r="G88" s="78"/>
      <c r="H88" s="78"/>
      <c r="I88" s="82"/>
      <c r="J88" s="106"/>
      <c r="K88" s="48"/>
      <c r="L88" s="47"/>
    </row>
    <row r="89" spans="1:259" s="46" customFormat="1" ht="24" x14ac:dyDescent="0.25">
      <c r="A89" s="262">
        <v>2</v>
      </c>
      <c r="B89" s="351"/>
      <c r="C89" s="352"/>
      <c r="D89" s="353"/>
      <c r="E89" s="47"/>
      <c r="F89" s="78"/>
      <c r="G89" s="78"/>
      <c r="H89" s="78"/>
      <c r="I89" s="82"/>
      <c r="J89" s="48"/>
      <c r="K89" s="48"/>
      <c r="L89" s="48"/>
    </row>
    <row r="90" spans="1:259" s="44" customFormat="1" ht="30" customHeight="1" thickBot="1" x14ac:dyDescent="0.3">
      <c r="A90" s="263">
        <v>3</v>
      </c>
      <c r="B90" s="354"/>
      <c r="C90" s="355"/>
      <c r="D90" s="356"/>
      <c r="E90" s="48"/>
      <c r="F90" s="78"/>
      <c r="G90" s="78"/>
      <c r="H90" s="78"/>
      <c r="I90" s="82"/>
      <c r="J90" s="46"/>
      <c r="K90" s="46"/>
      <c r="L90" s="46"/>
      <c r="M90" s="46"/>
    </row>
    <row r="91" spans="1:259" s="44" customFormat="1" ht="24" x14ac:dyDescent="0.3">
      <c r="A91" s="49"/>
      <c r="B91" s="49"/>
      <c r="C91" s="49"/>
      <c r="D91" s="49"/>
      <c r="E91" s="49"/>
      <c r="F91" s="50"/>
      <c r="G91" s="51"/>
      <c r="H91" s="52"/>
      <c r="I91" s="52"/>
      <c r="J91" s="461"/>
      <c r="K91" s="461"/>
      <c r="L91" s="461"/>
      <c r="M91" s="46"/>
    </row>
    <row r="92" spans="1:259" s="44" customFormat="1" ht="23.25" customHeight="1" x14ac:dyDescent="0.25">
      <c r="A92" s="385" t="s">
        <v>223</v>
      </c>
      <c r="B92" s="385"/>
      <c r="C92" s="385"/>
      <c r="D92" s="385"/>
      <c r="E92" s="385"/>
      <c r="F92" s="385"/>
      <c r="G92" s="385"/>
      <c r="H92" s="385"/>
      <c r="I92" s="385"/>
      <c r="J92" s="57"/>
      <c r="K92" s="57"/>
      <c r="L92" s="57"/>
      <c r="M92" s="46"/>
    </row>
    <row r="93" spans="1:259" s="44" customFormat="1" ht="14.25" customHeight="1" thickBot="1" x14ac:dyDescent="0.3">
      <c r="A93" s="75"/>
      <c r="B93" s="77"/>
      <c r="C93" s="75"/>
      <c r="D93" s="75"/>
      <c r="E93" s="77"/>
      <c r="F93" s="75"/>
      <c r="G93" s="46"/>
      <c r="H93" s="41"/>
      <c r="I93" s="41"/>
      <c r="J93" s="46"/>
      <c r="K93" s="46"/>
      <c r="L93" s="46"/>
      <c r="M93" s="46"/>
    </row>
    <row r="94" spans="1:259" s="44" customFormat="1" ht="32.25" customHeight="1" thickBot="1" x14ac:dyDescent="0.3">
      <c r="A94" s="312"/>
      <c r="B94" s="80"/>
      <c r="C94" s="151" t="s">
        <v>66</v>
      </c>
      <c r="D94" s="372"/>
      <c r="E94" s="373" t="s">
        <v>78</v>
      </c>
      <c r="F94" s="50"/>
      <c r="G94" s="53"/>
      <c r="H94" s="41"/>
      <c r="I94" s="41"/>
      <c r="J94" s="46"/>
      <c r="K94" s="46"/>
      <c r="L94" s="46"/>
      <c r="M94" s="46"/>
    </row>
    <row r="95" spans="1:259" s="44" customFormat="1" ht="15.75" customHeight="1" x14ac:dyDescent="0.25">
      <c r="A95" s="46"/>
      <c r="B95" s="46"/>
      <c r="C95" s="54"/>
      <c r="D95" s="54"/>
      <c r="E95" s="54"/>
      <c r="F95" s="55"/>
      <c r="G95" s="55"/>
      <c r="H95" s="52"/>
      <c r="I95" s="52"/>
      <c r="J95" s="46"/>
      <c r="K95" s="46"/>
      <c r="L95" s="46"/>
      <c r="M95" s="46"/>
    </row>
    <row r="96" spans="1:259" s="44" customFormat="1" ht="16.5" customHeight="1" x14ac:dyDescent="0.25">
      <c r="A96" s="54"/>
      <c r="B96" s="54"/>
      <c r="C96" s="54"/>
      <c r="D96" s="54"/>
      <c r="E96" s="54"/>
      <c r="F96" s="55"/>
      <c r="G96" s="55"/>
      <c r="H96" s="52"/>
      <c r="I96" s="52"/>
      <c r="J96" s="461"/>
      <c r="K96" s="461"/>
      <c r="L96" s="461"/>
      <c r="M96" s="46"/>
    </row>
    <row r="97" spans="1:13" s="44" customFormat="1" ht="24" x14ac:dyDescent="0.25">
      <c r="A97" s="385" t="s">
        <v>224</v>
      </c>
      <c r="B97" s="385"/>
      <c r="C97" s="385"/>
      <c r="D97" s="385"/>
      <c r="E97" s="385"/>
      <c r="F97" s="385"/>
      <c r="G97" s="385"/>
      <c r="H97" s="385"/>
      <c r="I97" s="385"/>
      <c r="J97" s="112"/>
      <c r="K97" s="112"/>
      <c r="L97" s="112"/>
      <c r="M97" s="46"/>
    </row>
    <row r="98" spans="1:13" s="44" customFormat="1" ht="34.5" customHeight="1" thickBot="1" x14ac:dyDescent="0.3">
      <c r="A98" s="210"/>
      <c r="B98" s="210"/>
      <c r="C98" s="210"/>
      <c r="D98" s="210"/>
      <c r="E98" s="210"/>
      <c r="F98" s="210"/>
      <c r="G98" s="210"/>
      <c r="H98" s="210"/>
      <c r="I98" s="210"/>
      <c r="J98" s="57"/>
      <c r="K98" s="57"/>
      <c r="L98" s="57"/>
      <c r="M98" s="46"/>
    </row>
    <row r="99" spans="1:13" s="44" customFormat="1" ht="24.75" thickBot="1" x14ac:dyDescent="0.3">
      <c r="A99" s="315"/>
      <c r="B99" s="462" t="s">
        <v>183</v>
      </c>
      <c r="C99" s="395"/>
      <c r="D99" s="77"/>
      <c r="E99" s="77"/>
      <c r="F99" s="56"/>
      <c r="G99" s="53"/>
      <c r="H99" s="41"/>
      <c r="I99" s="41"/>
      <c r="J99" s="57"/>
      <c r="K99" s="57"/>
      <c r="L99" s="57"/>
      <c r="M99" s="46"/>
    </row>
    <row r="100" spans="1:13" s="44" customFormat="1" ht="24.75" thickBot="1" x14ac:dyDescent="0.3">
      <c r="A100" s="113"/>
      <c r="B100" s="382" t="s">
        <v>184</v>
      </c>
      <c r="C100" s="384"/>
      <c r="D100" s="113"/>
      <c r="E100" s="113"/>
      <c r="F100" s="113"/>
      <c r="G100" s="53"/>
      <c r="H100" s="41"/>
      <c r="I100" s="41"/>
      <c r="J100" s="112"/>
      <c r="K100" s="112"/>
      <c r="L100" s="112"/>
      <c r="M100" s="46"/>
    </row>
    <row r="101" spans="1:13" s="44" customFormat="1" ht="24.75" thickBot="1" x14ac:dyDescent="0.3">
      <c r="A101" s="113"/>
      <c r="B101" s="113"/>
      <c r="C101" s="113"/>
      <c r="D101" s="113"/>
      <c r="E101" s="396" t="s">
        <v>70</v>
      </c>
      <c r="F101" s="397"/>
      <c r="G101" s="53"/>
      <c r="H101" s="41"/>
      <c r="I101" s="41"/>
      <c r="J101" s="79"/>
      <c r="K101" s="57"/>
      <c r="L101" s="57"/>
      <c r="M101" s="46"/>
    </row>
    <row r="102" spans="1:13" s="44" customFormat="1" ht="66.75" customHeight="1" x14ac:dyDescent="0.25">
      <c r="A102" s="264" t="s">
        <v>67</v>
      </c>
      <c r="B102" s="261" t="s">
        <v>62</v>
      </c>
      <c r="C102" s="261" t="s">
        <v>68</v>
      </c>
      <c r="D102" s="261" t="s">
        <v>69</v>
      </c>
      <c r="E102" s="327" t="s">
        <v>210</v>
      </c>
      <c r="F102" s="348" t="s">
        <v>211</v>
      </c>
      <c r="G102" s="46"/>
      <c r="H102" s="46"/>
      <c r="I102" s="79"/>
      <c r="J102" s="78"/>
      <c r="K102" s="57"/>
      <c r="L102" s="57"/>
      <c r="M102" s="46"/>
    </row>
    <row r="103" spans="1:13" s="44" customFormat="1" ht="60.75" customHeight="1" x14ac:dyDescent="0.25">
      <c r="A103" s="235" t="s">
        <v>71</v>
      </c>
      <c r="B103" s="316"/>
      <c r="C103" s="317"/>
      <c r="D103" s="267"/>
      <c r="E103" s="347"/>
      <c r="F103" s="346"/>
      <c r="G103" s="46"/>
      <c r="H103" s="46"/>
      <c r="I103" s="84"/>
      <c r="J103" s="78"/>
      <c r="K103" s="57"/>
      <c r="L103" s="57"/>
      <c r="M103" s="46"/>
    </row>
    <row r="104" spans="1:13" s="44" customFormat="1" ht="51.75" customHeight="1" x14ac:dyDescent="0.25">
      <c r="A104" s="235" t="s">
        <v>72</v>
      </c>
      <c r="B104" s="316"/>
      <c r="C104" s="317"/>
      <c r="D104" s="267"/>
      <c r="E104" s="347"/>
      <c r="F104" s="346"/>
      <c r="G104" s="78"/>
      <c r="H104" s="78"/>
      <c r="I104" s="78"/>
      <c r="J104" s="78"/>
      <c r="K104" s="57"/>
      <c r="L104" s="57"/>
      <c r="M104" s="46"/>
    </row>
    <row r="105" spans="1:13" s="44" customFormat="1" ht="51.75" customHeight="1" x14ac:dyDescent="0.25">
      <c r="A105" s="235" t="s">
        <v>73</v>
      </c>
      <c r="B105" s="316"/>
      <c r="C105" s="317"/>
      <c r="D105" s="267"/>
      <c r="E105" s="347"/>
      <c r="F105" s="346"/>
      <c r="G105" s="78"/>
      <c r="H105" s="78"/>
      <c r="I105" s="78"/>
      <c r="J105" s="57"/>
      <c r="K105" s="57"/>
      <c r="L105" s="57"/>
      <c r="M105" s="46"/>
    </row>
    <row r="106" spans="1:13" s="44" customFormat="1" ht="56.25" customHeight="1" thickBot="1" x14ac:dyDescent="0.3">
      <c r="A106" s="219" t="s">
        <v>74</v>
      </c>
      <c r="B106" s="318"/>
      <c r="C106" s="319"/>
      <c r="D106" s="319"/>
      <c r="E106" s="349"/>
      <c r="F106" s="350"/>
      <c r="G106" s="53"/>
      <c r="H106" s="41"/>
      <c r="I106" s="41"/>
      <c r="J106" s="46"/>
      <c r="K106" s="46"/>
      <c r="L106" s="46"/>
      <c r="M106" s="46"/>
    </row>
    <row r="107" spans="1:13" s="44" customFormat="1" ht="42.75" customHeight="1" x14ac:dyDescent="0.25">
      <c r="A107" s="58"/>
      <c r="B107" s="59"/>
      <c r="C107" s="59"/>
      <c r="D107" s="59"/>
      <c r="E107" s="59"/>
      <c r="F107" s="59"/>
      <c r="G107" s="59"/>
      <c r="H107" s="52"/>
      <c r="I107" s="52"/>
      <c r="J107" s="46"/>
      <c r="K107" s="46"/>
      <c r="L107" s="46"/>
      <c r="M107" s="46"/>
    </row>
    <row r="108" spans="1:13" s="44" customFormat="1" ht="57" customHeight="1" x14ac:dyDescent="0.25">
      <c r="A108" s="393" t="s">
        <v>225</v>
      </c>
      <c r="B108" s="393"/>
      <c r="C108" s="393"/>
      <c r="D108" s="393"/>
      <c r="E108" s="393"/>
      <c r="F108" s="393"/>
      <c r="G108" s="393"/>
      <c r="H108" s="393"/>
      <c r="I108" s="393"/>
      <c r="J108" s="46"/>
      <c r="K108" s="46"/>
      <c r="L108" s="46"/>
      <c r="M108" s="46"/>
    </row>
    <row r="109" spans="1:13" s="44" customFormat="1" ht="33.75" customHeight="1" thickBot="1" x14ac:dyDescent="0.3">
      <c r="A109" s="211"/>
      <c r="B109" s="211"/>
      <c r="C109" s="211"/>
      <c r="D109" s="211"/>
      <c r="E109" s="211"/>
      <c r="F109" s="211"/>
      <c r="G109" s="211"/>
      <c r="H109" s="211"/>
      <c r="I109" s="211"/>
      <c r="J109" s="46"/>
      <c r="K109" s="46"/>
      <c r="L109" s="46"/>
      <c r="M109" s="46"/>
    </row>
    <row r="110" spans="1:13" s="44" customFormat="1" ht="36" customHeight="1" thickBot="1" x14ac:dyDescent="0.3">
      <c r="A110" s="320"/>
      <c r="B110" s="394" t="s">
        <v>182</v>
      </c>
      <c r="C110" s="395"/>
      <c r="D110" s="79"/>
      <c r="E110" s="60"/>
      <c r="F110" s="59"/>
      <c r="G110" s="59"/>
      <c r="H110" s="52"/>
      <c r="I110" s="52"/>
      <c r="J110" s="114"/>
      <c r="K110" s="114"/>
      <c r="L110" s="114"/>
      <c r="M110" s="46"/>
    </row>
    <row r="111" spans="1:13" s="44" customFormat="1" ht="33.75" customHeight="1" x14ac:dyDescent="0.25">
      <c r="A111" s="114"/>
      <c r="B111" s="382" t="s">
        <v>191</v>
      </c>
      <c r="C111" s="384"/>
      <c r="D111" s="78"/>
      <c r="E111" s="114"/>
      <c r="F111" s="114"/>
      <c r="G111" s="114"/>
      <c r="H111" s="114"/>
      <c r="I111" s="114"/>
      <c r="J111" s="114"/>
      <c r="K111" s="114"/>
      <c r="L111" s="114"/>
      <c r="M111" s="46"/>
    </row>
    <row r="112" spans="1:13" s="44" customFormat="1" ht="24.75" thickBot="1" x14ac:dyDescent="0.3">
      <c r="A112" s="114"/>
      <c r="B112" s="82"/>
      <c r="C112" s="82"/>
      <c r="D112" s="78"/>
      <c r="E112" s="114"/>
      <c r="F112" s="114"/>
      <c r="G112" s="114"/>
      <c r="H112" s="114"/>
      <c r="I112" s="114"/>
      <c r="J112" s="85"/>
      <c r="K112" s="46"/>
      <c r="L112" s="46"/>
      <c r="M112" s="46"/>
    </row>
    <row r="113" spans="1:13" s="46" customFormat="1" ht="30" x14ac:dyDescent="0.25">
      <c r="A113" s="264" t="s">
        <v>75</v>
      </c>
      <c r="B113" s="261" t="s">
        <v>76</v>
      </c>
      <c r="C113" s="261" t="s">
        <v>77</v>
      </c>
      <c r="D113" s="252" t="s">
        <v>128</v>
      </c>
      <c r="E113" s="59"/>
      <c r="F113" s="59"/>
      <c r="G113" s="85"/>
      <c r="H113" s="85"/>
      <c r="I113" s="85"/>
      <c r="J113" s="48"/>
      <c r="K113" s="48"/>
      <c r="L113" s="48"/>
    </row>
    <row r="114" spans="1:13" s="46" customFormat="1" ht="24" customHeight="1" x14ac:dyDescent="0.25">
      <c r="A114" s="321"/>
      <c r="B114" s="322"/>
      <c r="C114" s="322"/>
      <c r="D114" s="323"/>
      <c r="E114" s="48"/>
      <c r="I114" s="79"/>
      <c r="J114" s="48"/>
      <c r="K114" s="48"/>
      <c r="L114" s="48"/>
    </row>
    <row r="115" spans="1:13" s="46" customFormat="1" ht="24" x14ac:dyDescent="0.25">
      <c r="A115" s="324"/>
      <c r="B115" s="313"/>
      <c r="C115" s="313"/>
      <c r="D115" s="323"/>
      <c r="E115" s="48"/>
      <c r="I115" s="78"/>
      <c r="J115" s="48"/>
      <c r="K115" s="48"/>
      <c r="L115" s="48"/>
    </row>
    <row r="116" spans="1:13" s="46" customFormat="1" ht="24" x14ac:dyDescent="0.25">
      <c r="A116" s="324"/>
      <c r="B116" s="313"/>
      <c r="C116" s="313"/>
      <c r="D116" s="323"/>
      <c r="E116" s="48"/>
      <c r="F116" s="78"/>
      <c r="G116" s="78"/>
      <c r="H116" s="78"/>
      <c r="I116" s="48"/>
      <c r="J116" s="48"/>
      <c r="K116" s="48"/>
      <c r="L116" s="48"/>
    </row>
    <row r="117" spans="1:13" s="44" customFormat="1" ht="34.5" customHeight="1" thickBot="1" x14ac:dyDescent="0.3">
      <c r="A117" s="325"/>
      <c r="B117" s="314"/>
      <c r="C117" s="314"/>
      <c r="D117" s="326"/>
      <c r="E117" s="48"/>
      <c r="F117" s="48"/>
      <c r="G117" s="48"/>
      <c r="H117" s="48"/>
      <c r="I117" s="48"/>
      <c r="K117" s="52"/>
      <c r="M117" s="46"/>
    </row>
    <row r="118" spans="1:13" s="44" customFormat="1" ht="16.5" customHeight="1" x14ac:dyDescent="0.25">
      <c r="A118" s="374"/>
      <c r="B118" s="374"/>
      <c r="C118" s="374"/>
      <c r="D118" s="375"/>
      <c r="E118" s="48"/>
      <c r="F118" s="48"/>
      <c r="G118" s="48"/>
      <c r="H118" s="48"/>
      <c r="I118" s="48"/>
      <c r="K118" s="52"/>
      <c r="M118" s="46"/>
    </row>
    <row r="119" spans="1:13" s="61" customFormat="1" ht="36.75" x14ac:dyDescent="0.25">
      <c r="A119" s="459" t="s">
        <v>228</v>
      </c>
      <c r="B119" s="459"/>
      <c r="C119" s="459"/>
      <c r="D119" s="459"/>
      <c r="E119" s="459"/>
      <c r="F119" s="459"/>
      <c r="G119" s="459"/>
      <c r="H119" s="459"/>
      <c r="I119" s="459"/>
      <c r="J119" s="56"/>
    </row>
    <row r="120" spans="1:13" s="61" customFormat="1" ht="16.5" customHeight="1" x14ac:dyDescent="0.25">
      <c r="A120" s="48"/>
      <c r="B120" s="48"/>
      <c r="C120" s="48"/>
      <c r="D120" s="48"/>
      <c r="E120" s="59"/>
      <c r="F120" s="59"/>
      <c r="G120" s="59"/>
      <c r="H120" s="52"/>
      <c r="I120" s="52"/>
      <c r="J120" s="56"/>
    </row>
    <row r="121" spans="1:13" s="61" customFormat="1" ht="25.5" customHeight="1" x14ac:dyDescent="0.25">
      <c r="A121" s="385" t="s">
        <v>229</v>
      </c>
      <c r="B121" s="385"/>
      <c r="C121" s="385"/>
      <c r="D121" s="385"/>
      <c r="E121" s="385"/>
      <c r="F121" s="385"/>
      <c r="G121" s="385"/>
      <c r="H121" s="385"/>
      <c r="I121" s="385"/>
      <c r="J121" s="56"/>
    </row>
    <row r="122" spans="1:13" s="61" customFormat="1" ht="39" customHeight="1" thickBot="1" x14ac:dyDescent="0.35">
      <c r="A122" s="62"/>
      <c r="B122" s="62"/>
      <c r="C122" s="62"/>
      <c r="D122" s="62"/>
      <c r="E122" s="62"/>
      <c r="F122" s="62"/>
      <c r="G122" s="62"/>
      <c r="H122" s="56"/>
      <c r="I122" s="56"/>
      <c r="J122" s="56"/>
    </row>
    <row r="123" spans="1:13" s="61" customFormat="1" ht="23.25" customHeight="1" thickBot="1" x14ac:dyDescent="0.35">
      <c r="A123" s="320"/>
      <c r="B123" s="394" t="s">
        <v>182</v>
      </c>
      <c r="C123" s="395"/>
      <c r="D123" s="220"/>
      <c r="E123" s="62"/>
      <c r="F123" s="62"/>
      <c r="G123" s="62"/>
      <c r="H123" s="56"/>
      <c r="I123" s="56"/>
      <c r="J123" s="56"/>
    </row>
    <row r="124" spans="1:13" s="46" customFormat="1" ht="39" customHeight="1" x14ac:dyDescent="0.3">
      <c r="A124" s="62"/>
      <c r="B124" s="382" t="s">
        <v>185</v>
      </c>
      <c r="C124" s="384"/>
      <c r="D124" s="221"/>
      <c r="E124" s="62"/>
      <c r="F124" s="62"/>
      <c r="G124" s="62"/>
      <c r="H124" s="56"/>
      <c r="I124" s="56"/>
      <c r="J124" s="121"/>
      <c r="K124" s="45"/>
      <c r="L124" s="45"/>
    </row>
    <row r="125" spans="1:13" s="46" customFormat="1" ht="24" customHeight="1" thickBot="1" x14ac:dyDescent="0.35">
      <c r="A125" s="62"/>
      <c r="B125" s="265"/>
      <c r="C125" s="265"/>
      <c r="D125" s="84"/>
      <c r="E125" s="62"/>
      <c r="F125" s="62"/>
      <c r="G125" s="62"/>
      <c r="H125" s="56"/>
      <c r="I125" s="56"/>
      <c r="J125" s="123"/>
      <c r="K125" s="47"/>
      <c r="L125" s="47"/>
    </row>
    <row r="126" spans="1:13" s="46" customFormat="1" ht="24" x14ac:dyDescent="0.25">
      <c r="A126" s="264" t="s">
        <v>192</v>
      </c>
      <c r="B126" s="261" t="s">
        <v>63</v>
      </c>
      <c r="C126" s="261" t="s">
        <v>64</v>
      </c>
      <c r="D126" s="252" t="s">
        <v>78</v>
      </c>
      <c r="E126" s="121"/>
      <c r="I126" s="121"/>
      <c r="J126" s="122"/>
      <c r="K126" s="47"/>
      <c r="L126" s="47"/>
    </row>
    <row r="127" spans="1:13" s="46" customFormat="1" ht="24" x14ac:dyDescent="0.25">
      <c r="A127" s="235">
        <v>1</v>
      </c>
      <c r="B127" s="351"/>
      <c r="C127" s="352"/>
      <c r="D127" s="353"/>
      <c r="E127" s="122"/>
      <c r="I127" s="123"/>
      <c r="J127" s="124"/>
      <c r="K127" s="48"/>
      <c r="L127" s="48"/>
    </row>
    <row r="128" spans="1:13" s="46" customFormat="1" ht="24" x14ac:dyDescent="0.25">
      <c r="A128" s="235">
        <v>2</v>
      </c>
      <c r="B128" s="351"/>
      <c r="C128" s="352"/>
      <c r="D128" s="353"/>
      <c r="E128" s="122"/>
      <c r="F128" s="78"/>
      <c r="G128" s="78"/>
      <c r="H128" s="78"/>
      <c r="I128" s="122"/>
      <c r="J128" s="48"/>
      <c r="K128" s="48"/>
      <c r="L128" s="48"/>
    </row>
    <row r="129" spans="1:13" s="44" customFormat="1" ht="24.75" thickBot="1" x14ac:dyDescent="0.3">
      <c r="A129" s="219">
        <v>3</v>
      </c>
      <c r="B129" s="354"/>
      <c r="C129" s="355"/>
      <c r="D129" s="356"/>
      <c r="E129" s="124"/>
      <c r="F129" s="124"/>
      <c r="G129" s="124"/>
      <c r="H129" s="124"/>
      <c r="I129" s="124"/>
      <c r="J129" s="46"/>
      <c r="K129" s="46"/>
      <c r="L129" s="46"/>
      <c r="M129" s="46"/>
    </row>
    <row r="130" spans="1:13" s="44" customFormat="1" ht="28.5" customHeight="1" x14ac:dyDescent="0.35">
      <c r="A130" s="63"/>
      <c r="B130" s="48"/>
      <c r="C130" s="48"/>
      <c r="D130" s="48"/>
      <c r="E130" s="48"/>
      <c r="F130" s="48"/>
      <c r="G130" s="48"/>
      <c r="H130" s="48"/>
      <c r="I130" s="48"/>
      <c r="J130" s="94"/>
      <c r="K130" s="46"/>
      <c r="L130" s="46"/>
      <c r="M130" s="46"/>
    </row>
    <row r="131" spans="1:13" s="44" customFormat="1" ht="31.5" customHeight="1" x14ac:dyDescent="0.35">
      <c r="A131" s="385" t="s">
        <v>226</v>
      </c>
      <c r="B131" s="385"/>
      <c r="C131" s="385"/>
      <c r="D131" s="385"/>
      <c r="E131" s="385"/>
      <c r="F131" s="385"/>
      <c r="G131" s="385"/>
      <c r="H131" s="385"/>
      <c r="I131" s="385"/>
      <c r="J131" s="104"/>
      <c r="K131" s="104"/>
      <c r="L131" s="46"/>
      <c r="M131" s="46"/>
    </row>
    <row r="132" spans="1:13" s="44" customFormat="1" ht="33.75" customHeight="1" thickBot="1" x14ac:dyDescent="0.4">
      <c r="A132" s="64"/>
      <c r="B132" s="65"/>
      <c r="C132" s="65"/>
      <c r="D132" s="65"/>
      <c r="E132" s="94"/>
      <c r="F132" s="94"/>
      <c r="G132" s="94"/>
      <c r="H132" s="94"/>
      <c r="I132" s="94"/>
      <c r="J132" s="46"/>
      <c r="K132" s="46"/>
      <c r="L132" s="46"/>
      <c r="M132" s="46"/>
    </row>
    <row r="133" spans="1:13" s="44" customFormat="1" ht="37.5" customHeight="1" x14ac:dyDescent="0.25">
      <c r="A133" s="222" t="s">
        <v>79</v>
      </c>
      <c r="B133" s="425" t="s">
        <v>206</v>
      </c>
      <c r="C133" s="423" t="s">
        <v>81</v>
      </c>
      <c r="D133" s="424"/>
      <c r="E133" s="46"/>
      <c r="F133" s="66"/>
      <c r="G133" s="46"/>
      <c r="H133" s="46"/>
      <c r="I133" s="46"/>
      <c r="J133" s="61"/>
      <c r="K133" s="46"/>
      <c r="L133" s="46"/>
      <c r="M133" s="46"/>
    </row>
    <row r="134" spans="1:13" s="44" customFormat="1" ht="30" x14ac:dyDescent="0.35">
      <c r="A134" s="421" t="s">
        <v>97</v>
      </c>
      <c r="B134" s="426"/>
      <c r="C134" s="208" t="s">
        <v>193</v>
      </c>
      <c r="D134" s="223" t="s">
        <v>194</v>
      </c>
      <c r="E134" s="46"/>
      <c r="F134" s="398" t="s">
        <v>12</v>
      </c>
      <c r="G134" s="399"/>
      <c r="H134" s="400"/>
      <c r="I134" s="46"/>
      <c r="J134" s="104"/>
      <c r="K134" s="46"/>
      <c r="L134" s="46"/>
      <c r="M134" s="46"/>
    </row>
    <row r="135" spans="1:13" s="44" customFormat="1" ht="24.75" thickBot="1" x14ac:dyDescent="0.4">
      <c r="A135" s="422"/>
      <c r="B135" s="224" t="s">
        <v>103</v>
      </c>
      <c r="C135" s="334"/>
      <c r="D135" s="335"/>
      <c r="E135" s="46"/>
      <c r="F135" s="413" t="s">
        <v>195</v>
      </c>
      <c r="G135" s="414"/>
      <c r="H135" s="415"/>
      <c r="I135" s="105"/>
      <c r="J135" s="104"/>
      <c r="K135" s="46"/>
      <c r="L135" s="46"/>
      <c r="M135" s="46"/>
    </row>
    <row r="136" spans="1:13" s="44" customFormat="1" ht="24" x14ac:dyDescent="0.35">
      <c r="A136" s="234" t="str">
        <f ca="1">CONCATENATE(PROPER(TEXT(EDATE($A$232,-1),"mmmm"))," de ",YEAR(EDATE($A$232,-1)))</f>
        <v>Abril de 2023</v>
      </c>
      <c r="B136" s="328"/>
      <c r="C136" s="329"/>
      <c r="D136" s="330"/>
      <c r="E136" s="46"/>
      <c r="F136" s="413"/>
      <c r="G136" s="414"/>
      <c r="H136" s="415"/>
      <c r="I136" s="104"/>
      <c r="J136" s="104"/>
      <c r="K136" s="46"/>
      <c r="L136" s="46"/>
      <c r="M136" s="46"/>
    </row>
    <row r="137" spans="1:13" s="44" customFormat="1" ht="24" x14ac:dyDescent="0.35">
      <c r="A137" s="235" t="str">
        <f ca="1">CONCATENATE(PROPER(TEXT(EDATE($A$232,-2),"mmmm"))," de ",YEAR(EDATE($A$232,-2)))</f>
        <v>Marzo de 2023</v>
      </c>
      <c r="B137" s="328"/>
      <c r="C137" s="329"/>
      <c r="D137" s="330"/>
      <c r="E137" s="46"/>
      <c r="F137" s="413"/>
      <c r="G137" s="414"/>
      <c r="H137" s="415"/>
      <c r="I137" s="104"/>
      <c r="J137" s="104"/>
      <c r="K137" s="46"/>
      <c r="L137" s="46"/>
      <c r="M137" s="46"/>
    </row>
    <row r="138" spans="1:13" s="44" customFormat="1" ht="24" x14ac:dyDescent="0.35">
      <c r="A138" s="235" t="str">
        <f ca="1">CONCATENATE(PROPER(TEXT(EDATE($A$232,-3),"mmmm"))," de ",YEAR(EDATE($A$232,-3)))</f>
        <v>Febrero de 2023</v>
      </c>
      <c r="B138" s="328"/>
      <c r="C138" s="329"/>
      <c r="D138" s="330"/>
      <c r="E138" s="46"/>
      <c r="F138" s="413"/>
      <c r="G138" s="414"/>
      <c r="H138" s="415"/>
      <c r="I138" s="104"/>
      <c r="J138" s="104"/>
      <c r="K138" s="46"/>
      <c r="L138" s="46"/>
      <c r="M138" s="46"/>
    </row>
    <row r="139" spans="1:13" s="44" customFormat="1" ht="24" x14ac:dyDescent="0.35">
      <c r="A139" s="235" t="str">
        <f ca="1">CONCATENATE(PROPER(TEXT(EDATE($A$232,-4),"mmmm"))," de ",YEAR(EDATE($A$232,-4)))</f>
        <v>Enero de 2023</v>
      </c>
      <c r="B139" s="328"/>
      <c r="C139" s="329"/>
      <c r="D139" s="330"/>
      <c r="E139" s="46"/>
      <c r="F139" s="416"/>
      <c r="G139" s="417"/>
      <c r="H139" s="418"/>
      <c r="I139" s="104"/>
      <c r="J139" s="104"/>
      <c r="K139" s="46"/>
      <c r="L139" s="46"/>
      <c r="M139" s="46"/>
    </row>
    <row r="140" spans="1:13" s="44" customFormat="1" ht="24" x14ac:dyDescent="0.35">
      <c r="A140" s="235" t="str">
        <f ca="1">CONCATENATE(PROPER(TEXT(EDATE($A$232,-5),"mmmm"))," de ",YEAR(EDATE($A$232,-5)))</f>
        <v>Diciembre de 2022</v>
      </c>
      <c r="B140" s="328"/>
      <c r="C140" s="329"/>
      <c r="D140" s="330"/>
      <c r="E140" s="46"/>
      <c r="F140" s="86"/>
      <c r="G140" s="94"/>
      <c r="H140" s="94"/>
      <c r="I140" s="104"/>
      <c r="J140" s="104"/>
      <c r="K140" s="46"/>
      <c r="L140" s="46"/>
      <c r="M140" s="46"/>
    </row>
    <row r="141" spans="1:13" s="44" customFormat="1" ht="24" x14ac:dyDescent="0.35">
      <c r="A141" s="235" t="str">
        <f ca="1">CONCATENATE(PROPER(TEXT(EDATE($A$232,-6),"mmmm"))," de ",YEAR(EDATE($A$232,-6)))</f>
        <v>Noviembre de 2022</v>
      </c>
      <c r="B141" s="328"/>
      <c r="C141" s="329"/>
      <c r="D141" s="330"/>
      <c r="E141" s="46"/>
      <c r="F141" s="86"/>
      <c r="G141" s="94"/>
      <c r="H141" s="94"/>
      <c r="I141" s="104"/>
      <c r="J141" s="104"/>
      <c r="K141" s="46"/>
      <c r="L141" s="46"/>
      <c r="M141" s="46"/>
    </row>
    <row r="142" spans="1:13" s="44" customFormat="1" ht="24" x14ac:dyDescent="0.35">
      <c r="A142" s="235" t="str">
        <f ca="1">CONCATENATE(PROPER(TEXT(EDATE($A$232,-7),"mmmm"))," de ",YEAR(EDATE($A$232,-7)))</f>
        <v>Octubre de 2022</v>
      </c>
      <c r="B142" s="328"/>
      <c r="C142" s="329"/>
      <c r="D142" s="330"/>
      <c r="E142" s="46"/>
      <c r="F142" s="86"/>
      <c r="G142" s="94"/>
      <c r="H142" s="94"/>
      <c r="I142" s="104"/>
      <c r="J142" s="104"/>
      <c r="K142" s="46"/>
      <c r="L142" s="46"/>
      <c r="M142" s="46"/>
    </row>
    <row r="143" spans="1:13" s="44" customFormat="1" ht="24" x14ac:dyDescent="0.35">
      <c r="A143" s="235" t="str">
        <f ca="1">CONCATENATE(PROPER(TEXT(EDATE($A$232,-8),"mmmm"))," de ",YEAR(EDATE($A$232,-8)))</f>
        <v>Septiembre de 2022</v>
      </c>
      <c r="B143" s="328"/>
      <c r="C143" s="329"/>
      <c r="D143" s="330"/>
      <c r="E143" s="46"/>
      <c r="F143" s="86"/>
      <c r="G143" s="94"/>
      <c r="H143" s="94"/>
      <c r="I143" s="104"/>
      <c r="J143" s="104"/>
      <c r="K143" s="46"/>
      <c r="L143" s="46"/>
      <c r="M143" s="46"/>
    </row>
    <row r="144" spans="1:13" s="44" customFormat="1" ht="24" x14ac:dyDescent="0.35">
      <c r="A144" s="235" t="str">
        <f ca="1">CONCATENATE(PROPER(TEXT(EDATE($A$232,-9),"mmmm"))," de ",YEAR(EDATE($A$232,-9)))</f>
        <v>Agosto de 2022</v>
      </c>
      <c r="B144" s="328"/>
      <c r="C144" s="329"/>
      <c r="D144" s="330"/>
      <c r="E144" s="46"/>
      <c r="F144" s="86"/>
      <c r="G144" s="94"/>
      <c r="H144" s="94"/>
      <c r="I144" s="104"/>
      <c r="J144" s="104"/>
      <c r="K144" s="46"/>
      <c r="L144" s="46"/>
      <c r="M144" s="46"/>
    </row>
    <row r="145" spans="1:13" s="44" customFormat="1" ht="24" x14ac:dyDescent="0.35">
      <c r="A145" s="235" t="str">
        <f ca="1">CONCATENATE(PROPER(TEXT(EDATE($A$232,-10),"mmmm"))," de ",YEAR(EDATE($A$232,-10)))</f>
        <v>Julio de 2022</v>
      </c>
      <c r="B145" s="328"/>
      <c r="C145" s="329"/>
      <c r="D145" s="330"/>
      <c r="E145" s="46"/>
      <c r="F145" s="86"/>
      <c r="G145" s="94"/>
      <c r="H145" s="94"/>
      <c r="I145" s="104"/>
      <c r="J145" s="104"/>
      <c r="K145" s="46"/>
      <c r="L145" s="46"/>
      <c r="M145" s="46"/>
    </row>
    <row r="146" spans="1:13" s="44" customFormat="1" ht="24" x14ac:dyDescent="0.35">
      <c r="A146" s="235" t="str">
        <f ca="1">CONCATENATE(PROPER(TEXT(EDATE($A$232,-11),"mmmm"))," de ",YEAR(EDATE($A$232,-11)))</f>
        <v>Junio de 2022</v>
      </c>
      <c r="B146" s="328"/>
      <c r="C146" s="329"/>
      <c r="D146" s="330"/>
      <c r="E146" s="46"/>
      <c r="F146" s="86"/>
      <c r="G146" s="94"/>
      <c r="H146" s="94"/>
      <c r="I146" s="104"/>
      <c r="J146" s="104"/>
      <c r="K146" s="46"/>
      <c r="L146" s="46"/>
      <c r="M146" s="46"/>
    </row>
    <row r="147" spans="1:13" s="44" customFormat="1" ht="24" x14ac:dyDescent="0.35">
      <c r="A147" s="235" t="str">
        <f ca="1">CONCATENATE(PROPER(TEXT(EDATE($A$232,-12),"mmmm"))," de ",YEAR(EDATE($A$232,-12)))</f>
        <v>Mayo de 2022</v>
      </c>
      <c r="B147" s="328"/>
      <c r="C147" s="329"/>
      <c r="D147" s="330"/>
      <c r="E147" s="46"/>
      <c r="F147" s="86"/>
      <c r="G147" s="94"/>
      <c r="H147" s="94"/>
      <c r="I147" s="104"/>
      <c r="J147" s="104"/>
      <c r="K147" s="46"/>
      <c r="L147" s="46"/>
      <c r="M147" s="46"/>
    </row>
    <row r="148" spans="1:13" s="44" customFormat="1" ht="24" x14ac:dyDescent="0.35">
      <c r="A148" s="235" t="str">
        <f ca="1">CONCATENATE(PROPER(TEXT(EDATE($A$232,-13),"mmmm"))," de ",YEAR(EDATE($A$232,-13)))</f>
        <v>Abril de 2022</v>
      </c>
      <c r="B148" s="328"/>
      <c r="C148" s="329"/>
      <c r="D148" s="330"/>
      <c r="E148" s="46"/>
      <c r="F148" s="86"/>
      <c r="G148" s="94"/>
      <c r="H148" s="94"/>
      <c r="I148" s="104"/>
      <c r="J148" s="104"/>
      <c r="K148" s="46"/>
      <c r="L148" s="46"/>
      <c r="M148" s="46"/>
    </row>
    <row r="149" spans="1:13" s="44" customFormat="1" ht="24" x14ac:dyDescent="0.35">
      <c r="A149" s="235" t="str">
        <f ca="1">CONCATENATE(PROPER(TEXT(EDATE($A$232,-14),"mmmm"))," de ",YEAR(EDATE($A$232,-14)))</f>
        <v>Marzo de 2022</v>
      </c>
      <c r="B149" s="328"/>
      <c r="C149" s="329"/>
      <c r="D149" s="330"/>
      <c r="E149" s="46"/>
      <c r="F149" s="86"/>
      <c r="G149" s="94"/>
      <c r="H149" s="94"/>
      <c r="I149" s="104"/>
      <c r="J149" s="104"/>
      <c r="K149" s="46"/>
      <c r="L149" s="46"/>
      <c r="M149" s="46"/>
    </row>
    <row r="150" spans="1:13" s="44" customFormat="1" ht="24" x14ac:dyDescent="0.35">
      <c r="A150" s="235" t="str">
        <f ca="1">CONCATENATE(PROPER(TEXT(EDATE($A$232,-15),"mmmm"))," de ",YEAR(EDATE($A$232,-15)))</f>
        <v>Febrero de 2022</v>
      </c>
      <c r="B150" s="328"/>
      <c r="C150" s="329"/>
      <c r="D150" s="330"/>
      <c r="E150" s="46"/>
      <c r="F150" s="86"/>
      <c r="G150" s="94"/>
      <c r="H150" s="94"/>
      <c r="I150" s="104"/>
      <c r="J150" s="104"/>
      <c r="K150" s="46"/>
      <c r="L150" s="46"/>
      <c r="M150" s="46"/>
    </row>
    <row r="151" spans="1:13" s="44" customFormat="1" ht="24" x14ac:dyDescent="0.35">
      <c r="A151" s="235" t="str">
        <f ca="1">CONCATENATE(PROPER(TEXT(EDATE($A$232,-16),"mmmm"))," de ",YEAR(EDATE($A$232,-16)))</f>
        <v>Enero de 2022</v>
      </c>
      <c r="B151" s="328"/>
      <c r="C151" s="329"/>
      <c r="D151" s="330"/>
      <c r="E151" s="46"/>
      <c r="F151" s="86"/>
      <c r="G151" s="94"/>
      <c r="H151" s="94"/>
      <c r="I151" s="104"/>
      <c r="J151" s="104"/>
      <c r="K151" s="46"/>
      <c r="L151" s="46"/>
      <c r="M151" s="46"/>
    </row>
    <row r="152" spans="1:13" s="44" customFormat="1" ht="24" x14ac:dyDescent="0.35">
      <c r="A152" s="235" t="str">
        <f ca="1">CONCATENATE(PROPER(TEXT(EDATE($A$232,-17),"mmmm"))," de ",YEAR(EDATE($A$232,-17)))</f>
        <v>Diciembre de 2021</v>
      </c>
      <c r="B152" s="328"/>
      <c r="C152" s="329"/>
      <c r="D152" s="330"/>
      <c r="E152" s="46"/>
      <c r="F152" s="86"/>
      <c r="G152" s="94"/>
      <c r="H152" s="94"/>
      <c r="I152" s="104"/>
      <c r="J152" s="104"/>
      <c r="K152" s="46"/>
      <c r="L152" s="46"/>
      <c r="M152" s="46"/>
    </row>
    <row r="153" spans="1:13" s="44" customFormat="1" ht="23.25" customHeight="1" x14ac:dyDescent="0.35">
      <c r="A153" s="235" t="str">
        <f ca="1">CONCATENATE(PROPER(TEXT(EDATE($A$232,-18),"mmmm"))," de ",YEAR(EDATE($A$232,-18)))</f>
        <v>Noviembre de 2021</v>
      </c>
      <c r="B153" s="328"/>
      <c r="C153" s="329"/>
      <c r="D153" s="330"/>
      <c r="E153" s="46"/>
      <c r="F153" s="86"/>
      <c r="G153" s="94"/>
      <c r="H153" s="94"/>
      <c r="I153" s="104"/>
      <c r="J153" s="104"/>
      <c r="K153" s="46"/>
      <c r="L153" s="46"/>
      <c r="M153" s="46"/>
    </row>
    <row r="154" spans="1:13" s="44" customFormat="1" ht="24" x14ac:dyDescent="0.35">
      <c r="A154" s="235" t="str">
        <f ca="1">CONCATENATE(PROPER(TEXT(EDATE($A$232,-19),"mmmm"))," de ",YEAR(EDATE($A$232,-19)))</f>
        <v>Octubre de 2021</v>
      </c>
      <c r="B154" s="328"/>
      <c r="C154" s="329"/>
      <c r="D154" s="330"/>
      <c r="E154" s="46"/>
      <c r="F154" s="86"/>
      <c r="G154" s="94"/>
      <c r="H154" s="94"/>
      <c r="I154" s="104"/>
      <c r="J154" s="104"/>
      <c r="K154" s="46"/>
      <c r="L154" s="46"/>
      <c r="M154" s="46"/>
    </row>
    <row r="155" spans="1:13" s="44" customFormat="1" ht="24" x14ac:dyDescent="0.35">
      <c r="A155" s="235" t="str">
        <f ca="1">CONCATENATE(PROPER(TEXT(EDATE($A$232,-20),"mmmm"))," de ",YEAR(EDATE($A$232,-20)))</f>
        <v>Septiembre de 2021</v>
      </c>
      <c r="B155" s="328"/>
      <c r="C155" s="329"/>
      <c r="D155" s="330"/>
      <c r="E155" s="46"/>
      <c r="F155" s="86"/>
      <c r="G155" s="94"/>
      <c r="H155" s="94"/>
      <c r="I155" s="104"/>
      <c r="J155" s="104"/>
      <c r="K155" s="46"/>
      <c r="L155" s="46"/>
      <c r="M155" s="46"/>
    </row>
    <row r="156" spans="1:13" s="44" customFormat="1" ht="24" x14ac:dyDescent="0.35">
      <c r="A156" s="235" t="str">
        <f ca="1">CONCATENATE(PROPER(TEXT(EDATE($A$232,-21),"mmmm"))," de ",YEAR(EDATE($A$232,-21)))</f>
        <v>Agosto de 2021</v>
      </c>
      <c r="B156" s="328"/>
      <c r="C156" s="329"/>
      <c r="D156" s="330"/>
      <c r="E156" s="46"/>
      <c r="F156" s="86"/>
      <c r="G156" s="94"/>
      <c r="H156" s="94"/>
      <c r="I156" s="104"/>
      <c r="J156" s="104"/>
      <c r="K156" s="46"/>
      <c r="L156" s="46"/>
      <c r="M156" s="46"/>
    </row>
    <row r="157" spans="1:13" s="44" customFormat="1" ht="24" x14ac:dyDescent="0.35">
      <c r="A157" s="235" t="str">
        <f ca="1">CONCATENATE(PROPER(TEXT(EDATE($A$232,-22),"mmmm"))," de ",YEAR(EDATE($A$232,-22)))</f>
        <v>Julio de 2021</v>
      </c>
      <c r="B157" s="328"/>
      <c r="C157" s="329"/>
      <c r="D157" s="330"/>
      <c r="E157" s="46"/>
      <c r="F157" s="86"/>
      <c r="G157" s="94"/>
      <c r="H157" s="94"/>
      <c r="I157" s="104"/>
      <c r="J157" s="104"/>
      <c r="K157" s="46"/>
      <c r="L157" s="46"/>
      <c r="M157" s="46"/>
    </row>
    <row r="158" spans="1:13" s="44" customFormat="1" ht="24" x14ac:dyDescent="0.35">
      <c r="A158" s="235" t="str">
        <f ca="1">CONCATENATE(PROPER(TEXT(EDATE($A$232,-23),"mmmm"))," de ",YEAR(EDATE($A$232,-23)))</f>
        <v>Junio de 2021</v>
      </c>
      <c r="B158" s="328"/>
      <c r="C158" s="329"/>
      <c r="D158" s="330"/>
      <c r="E158" s="46"/>
      <c r="F158" s="86"/>
      <c r="G158" s="94"/>
      <c r="H158" s="94"/>
      <c r="I158" s="104"/>
      <c r="J158" s="91"/>
      <c r="K158" s="46"/>
      <c r="L158" s="46"/>
      <c r="M158" s="46"/>
    </row>
    <row r="159" spans="1:13" s="44" customFormat="1" ht="24" customHeight="1" thickBot="1" x14ac:dyDescent="0.4">
      <c r="A159" s="219" t="str">
        <f ca="1">CONCATENATE(PROPER(TEXT(EDATE($A$232,-24),"mmmm"))," de ",YEAR(EDATE($A$232,-24)))</f>
        <v>Mayo de 2021</v>
      </c>
      <c r="B159" s="331"/>
      <c r="C159" s="332"/>
      <c r="D159" s="333"/>
      <c r="E159" s="46"/>
      <c r="F159" s="86"/>
      <c r="G159" s="94"/>
      <c r="H159" s="94"/>
      <c r="I159" s="104"/>
      <c r="J159" s="46"/>
      <c r="K159" s="46"/>
      <c r="L159" s="46"/>
      <c r="M159" s="46"/>
    </row>
    <row r="160" spans="1:13" s="44" customFormat="1" ht="18" customHeight="1" x14ac:dyDescent="0.25">
      <c r="A160" s="50"/>
      <c r="C160" s="67"/>
      <c r="D160" s="50"/>
      <c r="E160" s="68"/>
      <c r="F160" s="50"/>
      <c r="G160" s="50"/>
      <c r="H160" s="50"/>
      <c r="I160" s="91"/>
      <c r="J160" s="70"/>
      <c r="K160" s="70"/>
      <c r="L160" s="206"/>
      <c r="M160" s="46"/>
    </row>
    <row r="161" spans="1:15" s="44" customFormat="1" ht="18" customHeight="1" x14ac:dyDescent="0.25">
      <c r="A161" s="385" t="s">
        <v>227</v>
      </c>
      <c r="B161" s="385"/>
      <c r="C161" s="385"/>
      <c r="D161" s="385"/>
      <c r="E161" s="385"/>
      <c r="F161" s="385"/>
      <c r="G161" s="385"/>
      <c r="H161" s="385"/>
      <c r="I161" s="385"/>
      <c r="J161" s="70"/>
      <c r="K161" s="70"/>
      <c r="L161" s="206"/>
      <c r="M161" s="46"/>
    </row>
    <row r="162" spans="1:15" s="44" customFormat="1" ht="27" customHeight="1" x14ac:dyDescent="0.25">
      <c r="A162" s="69"/>
      <c r="C162" s="50"/>
      <c r="D162" s="50"/>
      <c r="E162" s="50"/>
      <c r="F162" s="50"/>
      <c r="G162" s="50"/>
      <c r="H162" s="50"/>
      <c r="I162" s="91"/>
      <c r="J162" s="70"/>
      <c r="K162" s="70"/>
      <c r="L162" s="206"/>
      <c r="M162" s="46"/>
    </row>
    <row r="163" spans="1:15" s="44" customFormat="1" ht="40.5" customHeight="1" x14ac:dyDescent="0.25">
      <c r="A163" s="394" t="s">
        <v>12</v>
      </c>
      <c r="B163" s="395"/>
      <c r="C163" s="113"/>
      <c r="D163" s="113"/>
      <c r="E163" s="113"/>
      <c r="F163" s="113"/>
      <c r="G163" s="113"/>
      <c r="H163" s="113"/>
      <c r="I163" s="91"/>
      <c r="J163" s="70"/>
      <c r="K163" s="70"/>
      <c r="L163" s="206"/>
      <c r="M163" s="46"/>
    </row>
    <row r="164" spans="1:15" s="44" customFormat="1" ht="38.25" customHeight="1" x14ac:dyDescent="0.25">
      <c r="A164" s="382" t="s">
        <v>196</v>
      </c>
      <c r="B164" s="384"/>
      <c r="C164" s="113"/>
      <c r="D164" s="113"/>
      <c r="E164" s="113"/>
      <c r="F164" s="113"/>
      <c r="G164" s="113"/>
      <c r="H164" s="113"/>
      <c r="I164" s="91"/>
      <c r="J164" s="46"/>
      <c r="K164" s="70"/>
      <c r="L164" s="207"/>
      <c r="M164" s="46"/>
    </row>
    <row r="165" spans="1:15" s="44" customFormat="1" ht="31.5" customHeight="1" thickBot="1" x14ac:dyDescent="0.3">
      <c r="A165" s="69"/>
      <c r="C165" s="113"/>
      <c r="D165" s="113"/>
      <c r="E165" s="113"/>
      <c r="F165" s="113"/>
      <c r="G165" s="113"/>
      <c r="H165" s="113"/>
      <c r="I165" s="91"/>
      <c r="J165" s="61"/>
      <c r="K165" s="450"/>
      <c r="L165" s="450"/>
      <c r="M165" s="46"/>
    </row>
    <row r="166" spans="1:15" s="44" customFormat="1" ht="25.5" customHeight="1" x14ac:dyDescent="0.25">
      <c r="A166" s="408" t="s">
        <v>84</v>
      </c>
      <c r="B166" s="409"/>
      <c r="C166" s="408" t="s">
        <v>85</v>
      </c>
      <c r="D166" s="412"/>
      <c r="E166" s="409"/>
      <c r="F166" s="408" t="s">
        <v>86</v>
      </c>
      <c r="G166" s="412"/>
      <c r="H166" s="409"/>
      <c r="I166" s="238"/>
      <c r="J166" s="46"/>
      <c r="K166" s="46"/>
      <c r="L166" s="46"/>
      <c r="M166" s="46"/>
    </row>
    <row r="167" spans="1:15" s="44" customFormat="1" ht="25.5" customHeight="1" x14ac:dyDescent="0.25">
      <c r="A167" s="410"/>
      <c r="B167" s="411"/>
      <c r="C167" s="236" t="str">
        <f ca="1">CONCATENATE(PROPER(TEXT(EDATE($A$232,-1),"mmmm"))," de ",YEAR(EDATE($A$232,-1)))</f>
        <v>Abril de 2023</v>
      </c>
      <c r="D167" s="217" t="str">
        <f ca="1">CONCATENATE(PROPER(TEXT(EDATE($A$232,-13),"mmmm"))," de ",YEAR(EDATE($A$232,-13)))</f>
        <v>Abril de 2022</v>
      </c>
      <c r="E167" s="237" t="str">
        <f ca="1">CONCATENATE(PROPER(TEXT(EDATE($A$232,-25),"mmmm"))," de ",YEAR(EDATE($A$232,-25)))</f>
        <v>Abril de 2021</v>
      </c>
      <c r="F167" s="240" t="str">
        <f ca="1">CONCATENATE(PROPER(TEXT(EDATE($A$232,0),"mmmm"))," de ",YEAR(EDATE($A$232,0)))</f>
        <v>Mayo de 2023</v>
      </c>
      <c r="G167" s="217" t="str">
        <f ca="1">CONCATENATE(PROPER(TEXT(EDATE($A$232,1),"mmmm"))," de ",YEAR(EDATE($A$232,1)))</f>
        <v>Junio de 2023</v>
      </c>
      <c r="H167" s="237" t="str">
        <f ca="1">CONCATENATE(PROPER(TEXT(EDATE($A$232,2),"mmmm"))," de ",YEAR(EDATE($A$232,2)))</f>
        <v>Julio de 2023</v>
      </c>
      <c r="I167" s="206"/>
      <c r="J167" s="46"/>
      <c r="K167" s="46"/>
      <c r="L167" s="46"/>
      <c r="M167" s="46"/>
    </row>
    <row r="168" spans="1:15" s="44" customFormat="1" ht="34.5" customHeight="1" x14ac:dyDescent="0.25">
      <c r="A168" s="401"/>
      <c r="B168" s="402"/>
      <c r="C168" s="336"/>
      <c r="D168" s="337"/>
      <c r="E168" s="338"/>
      <c r="F168" s="336"/>
      <c r="G168" s="337"/>
      <c r="H168" s="338"/>
      <c r="I168" s="239"/>
      <c r="J168" s="46"/>
      <c r="K168" s="46"/>
      <c r="L168" s="46"/>
      <c r="M168" s="46"/>
    </row>
    <row r="169" spans="1:15" s="44" customFormat="1" ht="18" customHeight="1" x14ac:dyDescent="0.25">
      <c r="A169" s="403"/>
      <c r="B169" s="404"/>
      <c r="C169" s="336"/>
      <c r="D169" s="337"/>
      <c r="E169" s="338"/>
      <c r="F169" s="336"/>
      <c r="G169" s="337"/>
      <c r="H169" s="338"/>
      <c r="I169" s="239"/>
      <c r="J169" s="90"/>
      <c r="K169" s="90"/>
      <c r="L169" s="90"/>
      <c r="M169" s="46"/>
    </row>
    <row r="170" spans="1:15" s="44" customFormat="1" ht="18" customHeight="1" thickBot="1" x14ac:dyDescent="0.3">
      <c r="A170" s="405"/>
      <c r="B170" s="406"/>
      <c r="C170" s="339"/>
      <c r="D170" s="340"/>
      <c r="E170" s="341"/>
      <c r="F170" s="339"/>
      <c r="G170" s="340"/>
      <c r="H170" s="341"/>
      <c r="I170" s="239"/>
      <c r="J170" s="90"/>
      <c r="K170" s="90"/>
      <c r="L170" s="90"/>
      <c r="M170" s="46"/>
    </row>
    <row r="171" spans="1:15" s="44" customFormat="1" ht="24" x14ac:dyDescent="0.25">
      <c r="A171" s="91"/>
      <c r="B171" s="76"/>
      <c r="C171" s="76"/>
      <c r="D171" s="93"/>
      <c r="E171" s="93"/>
      <c r="F171" s="91"/>
      <c r="G171" s="91"/>
      <c r="H171" s="91"/>
      <c r="I171" s="91"/>
      <c r="J171" s="91"/>
      <c r="K171" s="103"/>
      <c r="L171" s="91"/>
      <c r="M171" s="90"/>
      <c r="N171" s="71"/>
      <c r="O171" s="71"/>
    </row>
    <row r="172" spans="1:15" s="44" customFormat="1" ht="33.75" customHeight="1" x14ac:dyDescent="0.25">
      <c r="A172" s="459" t="s">
        <v>230</v>
      </c>
      <c r="B172" s="459"/>
      <c r="C172" s="459"/>
      <c r="D172" s="459"/>
      <c r="E172" s="459"/>
      <c r="F172" s="459"/>
      <c r="G172" s="459"/>
      <c r="H172" s="459"/>
      <c r="I172" s="459"/>
      <c r="J172" s="46"/>
      <c r="K172" s="46"/>
      <c r="L172" s="46"/>
      <c r="M172" s="90"/>
      <c r="N172" s="71"/>
      <c r="O172" s="71"/>
    </row>
    <row r="173" spans="1:15" s="44" customFormat="1" ht="24" customHeight="1" x14ac:dyDescent="0.35">
      <c r="A173" s="91"/>
      <c r="B173" s="76"/>
      <c r="C173" s="76"/>
      <c r="D173" s="93"/>
      <c r="E173" s="93"/>
      <c r="F173" s="91"/>
      <c r="G173" s="91"/>
      <c r="H173" s="91"/>
      <c r="I173" s="91"/>
      <c r="J173" s="92"/>
      <c r="K173" s="92"/>
      <c r="L173" s="92"/>
      <c r="M173" s="46"/>
      <c r="O173" s="72"/>
    </row>
    <row r="174" spans="1:15" s="44" customFormat="1" ht="24" customHeight="1" x14ac:dyDescent="0.35">
      <c r="A174" s="385" t="s">
        <v>231</v>
      </c>
      <c r="B174" s="385"/>
      <c r="C174" s="385"/>
      <c r="D174" s="385"/>
      <c r="E174" s="385"/>
      <c r="F174" s="385"/>
      <c r="G174" s="385"/>
      <c r="H174" s="385"/>
      <c r="I174" s="385"/>
      <c r="J174" s="92"/>
      <c r="K174" s="92"/>
      <c r="L174" s="92"/>
      <c r="M174" s="46"/>
      <c r="O174" s="72"/>
    </row>
    <row r="175" spans="1:15" s="44" customFormat="1" ht="24" x14ac:dyDescent="0.35">
      <c r="A175" s="90"/>
      <c r="B175" s="90"/>
      <c r="C175" s="91"/>
      <c r="D175" s="91"/>
      <c r="E175" s="91"/>
      <c r="F175" s="91"/>
      <c r="G175" s="91"/>
      <c r="H175" s="91"/>
      <c r="I175" s="91"/>
      <c r="J175" s="92"/>
      <c r="K175" s="92"/>
      <c r="L175" s="92"/>
      <c r="M175" s="46"/>
      <c r="O175" s="72"/>
    </row>
    <row r="176" spans="1:15" s="44" customFormat="1" ht="24" x14ac:dyDescent="0.35">
      <c r="A176" s="407" t="s">
        <v>200</v>
      </c>
      <c r="B176" s="407"/>
      <c r="C176" s="342"/>
      <c r="D176" s="92"/>
      <c r="E176" s="398" t="s">
        <v>102</v>
      </c>
      <c r="F176" s="399"/>
      <c r="G176" s="400"/>
      <c r="H176" s="92"/>
      <c r="I176" s="92"/>
      <c r="J176" s="92"/>
      <c r="K176" s="92"/>
      <c r="L176" s="92"/>
      <c r="M176" s="46"/>
      <c r="O176" s="72"/>
    </row>
    <row r="177" spans="1:16" s="44" customFormat="1" ht="24" x14ac:dyDescent="0.35">
      <c r="A177" s="147"/>
      <c r="B177" s="96" t="s">
        <v>14</v>
      </c>
      <c r="C177" s="96" t="s">
        <v>96</v>
      </c>
      <c r="D177" s="92"/>
      <c r="E177" s="379" t="s">
        <v>201</v>
      </c>
      <c r="F177" s="380"/>
      <c r="G177" s="381"/>
      <c r="H177" s="92"/>
      <c r="I177" s="92"/>
      <c r="J177" s="92"/>
      <c r="K177" s="92"/>
      <c r="L177" s="92"/>
      <c r="M177" s="46"/>
      <c r="O177" s="72"/>
    </row>
    <row r="178" spans="1:16" s="44" customFormat="1" ht="24" x14ac:dyDescent="0.35">
      <c r="A178" s="216" t="s">
        <v>203</v>
      </c>
      <c r="B178" s="343"/>
      <c r="C178" s="343"/>
      <c r="D178" s="92"/>
      <c r="E178" s="379"/>
      <c r="F178" s="380"/>
      <c r="G178" s="381"/>
      <c r="H178" s="92"/>
      <c r="I178" s="92"/>
      <c r="J178" s="92"/>
      <c r="K178" s="92"/>
      <c r="L178" s="92"/>
      <c r="M178" s="46"/>
      <c r="O178" s="72"/>
    </row>
    <row r="179" spans="1:16" s="44" customFormat="1" ht="24" x14ac:dyDescent="0.35">
      <c r="A179" s="216" t="s">
        <v>202</v>
      </c>
      <c r="B179" s="344"/>
      <c r="C179" s="344"/>
      <c r="D179" s="92"/>
      <c r="E179" s="379"/>
      <c r="F179" s="380"/>
      <c r="G179" s="381"/>
      <c r="H179" s="92"/>
      <c r="I179" s="92"/>
      <c r="J179" s="92"/>
      <c r="K179" s="92"/>
      <c r="L179" s="92"/>
      <c r="M179" s="46"/>
      <c r="O179" s="72"/>
    </row>
    <row r="180" spans="1:16" s="44" customFormat="1" ht="24" x14ac:dyDescent="0.35">
      <c r="A180" s="216" t="s">
        <v>89</v>
      </c>
      <c r="B180" s="344"/>
      <c r="C180" s="344"/>
      <c r="D180" s="92"/>
      <c r="E180" s="379"/>
      <c r="F180" s="380"/>
      <c r="G180" s="381"/>
      <c r="H180" s="92"/>
      <c r="I180" s="92"/>
      <c r="J180" s="92"/>
      <c r="K180" s="92"/>
      <c r="L180" s="92"/>
      <c r="M180" s="46"/>
      <c r="O180" s="72"/>
    </row>
    <row r="181" spans="1:16" s="44" customFormat="1" ht="30" x14ac:dyDescent="0.35">
      <c r="A181" s="218" t="s">
        <v>90</v>
      </c>
      <c r="B181" s="344"/>
      <c r="C181" s="344"/>
      <c r="D181" s="92"/>
      <c r="E181" s="382"/>
      <c r="F181" s="383"/>
      <c r="G181" s="384"/>
      <c r="H181" s="92"/>
      <c r="I181" s="92"/>
      <c r="J181" s="92"/>
      <c r="K181" s="92"/>
      <c r="L181" s="92"/>
      <c r="M181" s="46"/>
      <c r="O181" s="72"/>
    </row>
    <row r="182" spans="1:16" s="44" customFormat="1" ht="48.75" customHeight="1" x14ac:dyDescent="0.35">
      <c r="A182" s="218" t="s">
        <v>91</v>
      </c>
      <c r="B182" s="344"/>
      <c r="C182" s="344"/>
      <c r="D182" s="92"/>
      <c r="E182" s="92"/>
      <c r="F182" s="92"/>
      <c r="G182" s="92"/>
      <c r="H182" s="92"/>
      <c r="I182" s="92"/>
      <c r="J182" s="92"/>
      <c r="K182" s="92"/>
      <c r="L182" s="92"/>
      <c r="M182" s="46"/>
      <c r="O182" s="72"/>
    </row>
    <row r="183" spans="1:16" ht="51.75" customHeight="1" x14ac:dyDescent="0.35">
      <c r="A183" s="218" t="s">
        <v>92</v>
      </c>
      <c r="B183" s="344"/>
      <c r="C183" s="344"/>
      <c r="D183" s="92"/>
      <c r="E183" s="92"/>
      <c r="F183" s="92"/>
      <c r="G183" s="92"/>
      <c r="H183" s="92"/>
      <c r="I183" s="92"/>
      <c r="J183" s="95"/>
      <c r="K183" s="95"/>
      <c r="L183" s="95"/>
      <c r="M183" s="95"/>
    </row>
    <row r="184" spans="1:16" ht="19.5" customHeight="1" x14ac:dyDescent="0.35">
      <c r="A184" s="216" t="s">
        <v>93</v>
      </c>
      <c r="B184" s="344"/>
      <c r="C184" s="344"/>
      <c r="D184" s="92"/>
      <c r="E184" s="92"/>
      <c r="F184" s="92"/>
      <c r="G184" s="92"/>
      <c r="H184" s="92"/>
      <c r="I184" s="92"/>
      <c r="J184" s="10"/>
      <c r="K184" s="10"/>
      <c r="L184" s="83"/>
      <c r="M184" s="95"/>
      <c r="N184" s="95"/>
      <c r="O184" s="95"/>
      <c r="P184" s="95"/>
    </row>
    <row r="185" spans="1:16" ht="45" customHeight="1" x14ac:dyDescent="0.35">
      <c r="A185" s="216" t="s">
        <v>101</v>
      </c>
      <c r="B185" s="345"/>
      <c r="C185" s="345"/>
      <c r="D185" s="92"/>
      <c r="E185" s="92"/>
      <c r="F185" s="92"/>
      <c r="G185" s="92"/>
      <c r="H185" s="92"/>
      <c r="I185" s="92"/>
      <c r="J185" s="10"/>
      <c r="K185" s="10"/>
      <c r="L185" s="83"/>
      <c r="M185" s="95"/>
      <c r="N185" s="95"/>
      <c r="O185" s="95"/>
      <c r="P185" s="95"/>
    </row>
    <row r="186" spans="1:16" ht="50.25" customHeight="1" x14ac:dyDescent="0.25">
      <c r="A186" s="95"/>
      <c r="C186" s="10"/>
      <c r="D186" s="10"/>
      <c r="E186" s="19"/>
      <c r="F186" s="83"/>
      <c r="G186" s="83"/>
      <c r="H186" s="83"/>
      <c r="I186" s="83"/>
      <c r="J186" s="10"/>
      <c r="K186" s="10"/>
      <c r="L186" s="83"/>
      <c r="M186" s="95"/>
      <c r="N186" s="95"/>
      <c r="O186" s="95"/>
      <c r="P186" s="95"/>
    </row>
    <row r="187" spans="1:16" ht="42" customHeight="1" x14ac:dyDescent="0.25">
      <c r="A187" s="95"/>
      <c r="B187" s="98" t="s">
        <v>204</v>
      </c>
      <c r="C187" s="99"/>
      <c r="D187" s="100"/>
      <c r="E187" s="95"/>
      <c r="F187" s="95"/>
      <c r="G187" s="95"/>
      <c r="H187" s="95"/>
      <c r="I187" s="10"/>
      <c r="J187" s="10"/>
      <c r="K187" s="10"/>
      <c r="L187" s="83"/>
      <c r="M187" s="95"/>
      <c r="N187" s="95"/>
      <c r="O187" s="95"/>
      <c r="P187" s="95"/>
    </row>
    <row r="188" spans="1:16" ht="60.75" customHeight="1" x14ac:dyDescent="0.25">
      <c r="B188" s="97" t="s">
        <v>94</v>
      </c>
      <c r="C188" s="97" t="s">
        <v>95</v>
      </c>
      <c r="D188" s="97" t="s">
        <v>197</v>
      </c>
      <c r="E188" s="95"/>
      <c r="F188" s="95"/>
      <c r="G188" s="95"/>
      <c r="H188" s="95"/>
      <c r="I188" s="10"/>
      <c r="J188" s="95"/>
      <c r="K188" s="95"/>
      <c r="L188" s="95"/>
      <c r="M188" s="95"/>
    </row>
    <row r="189" spans="1:16" ht="19.5" customHeight="1" x14ac:dyDescent="0.25">
      <c r="A189" s="96" t="s">
        <v>96</v>
      </c>
      <c r="B189" s="344"/>
      <c r="C189" s="344"/>
      <c r="D189" s="344"/>
      <c r="E189" s="95"/>
      <c r="F189" s="95"/>
      <c r="G189" s="95"/>
      <c r="H189" s="95"/>
      <c r="I189" s="10"/>
      <c r="J189" s="95"/>
      <c r="K189" s="95"/>
      <c r="L189" s="95"/>
      <c r="M189" s="95"/>
    </row>
    <row r="190" spans="1:16" ht="19.5" customHeight="1" x14ac:dyDescent="0.25">
      <c r="A190" s="96" t="s">
        <v>14</v>
      </c>
      <c r="B190" s="344"/>
      <c r="C190" s="344"/>
      <c r="D190" s="344"/>
      <c r="E190" s="95"/>
      <c r="F190" s="95"/>
      <c r="G190" s="95"/>
      <c r="H190" s="95"/>
      <c r="I190" s="10"/>
      <c r="J190" s="95"/>
      <c r="K190" s="95"/>
      <c r="L190" s="95"/>
      <c r="M190" s="95"/>
    </row>
    <row r="191" spans="1:16" ht="19.5" customHeight="1" x14ac:dyDescent="0.25">
      <c r="B191" s="95"/>
      <c r="C191" s="10"/>
      <c r="D191" s="10"/>
      <c r="E191" s="19"/>
      <c r="F191" s="10"/>
      <c r="G191" s="10"/>
      <c r="H191" s="10"/>
      <c r="I191" s="83"/>
      <c r="J191" s="95"/>
      <c r="K191" s="95"/>
      <c r="L191" s="95"/>
      <c r="M191" s="95"/>
    </row>
    <row r="192" spans="1:16" ht="15.75" customHeight="1" x14ac:dyDescent="0.25">
      <c r="A192" s="107"/>
      <c r="B192" s="20"/>
      <c r="C192" s="20"/>
      <c r="D192" s="20"/>
      <c r="E192" s="20"/>
      <c r="F192" s="20"/>
      <c r="G192" s="20"/>
      <c r="H192" s="20"/>
      <c r="I192" s="20"/>
      <c r="J192" s="95"/>
    </row>
    <row r="193" spans="1:10" ht="54.75" customHeight="1" x14ac:dyDescent="0.25">
      <c r="A193" s="107"/>
      <c r="B193" s="20"/>
      <c r="C193" s="20"/>
      <c r="D193" s="20"/>
      <c r="E193" s="20"/>
      <c r="F193" s="20"/>
      <c r="G193" s="20"/>
      <c r="H193" s="20"/>
      <c r="I193" s="20"/>
      <c r="J193" s="95"/>
    </row>
    <row r="194" spans="1:10" ht="36" customHeight="1" x14ac:dyDescent="0.25">
      <c r="A194" s="107"/>
      <c r="B194" s="20"/>
      <c r="C194" s="20"/>
      <c r="D194" s="20"/>
      <c r="E194" s="20"/>
      <c r="F194" s="20"/>
      <c r="G194" s="20"/>
      <c r="H194" s="20"/>
      <c r="I194" s="20"/>
      <c r="J194" s="95"/>
    </row>
    <row r="195" spans="1:10" ht="47.25" customHeight="1" x14ac:dyDescent="0.25">
      <c r="A195" s="107"/>
      <c r="B195" s="20"/>
      <c r="C195" s="20"/>
      <c r="D195" s="20"/>
      <c r="E195" s="20"/>
      <c r="F195" s="20"/>
      <c r="G195" s="20"/>
      <c r="H195" s="20"/>
      <c r="I195" s="20"/>
      <c r="J195" s="95"/>
    </row>
    <row r="196" spans="1:10" ht="15.75" customHeight="1" x14ac:dyDescent="0.25">
      <c r="A196" s="101"/>
      <c r="B196" s="101"/>
      <c r="C196" s="101"/>
      <c r="D196" s="101"/>
      <c r="E196" s="101"/>
      <c r="F196" s="101"/>
      <c r="G196" s="101"/>
      <c r="H196" s="101"/>
      <c r="I196" s="101"/>
      <c r="J196" s="95"/>
    </row>
    <row r="197" spans="1:10" ht="51.75" customHeight="1" x14ac:dyDescent="0.25">
      <c r="A197" s="80"/>
      <c r="B197" s="80"/>
      <c r="C197" s="80"/>
      <c r="D197" s="80"/>
      <c r="E197" s="80"/>
      <c r="F197" s="80"/>
      <c r="G197" s="80"/>
      <c r="H197" s="80"/>
      <c r="I197" s="80"/>
      <c r="J197" s="95"/>
    </row>
    <row r="198" spans="1:10" ht="35.25" customHeight="1" x14ac:dyDescent="0.25">
      <c r="A198" s="80"/>
      <c r="B198" s="80"/>
      <c r="C198" s="80"/>
      <c r="D198" s="80"/>
      <c r="E198" s="80"/>
      <c r="F198" s="80"/>
      <c r="G198" s="80"/>
      <c r="H198" s="80"/>
      <c r="I198" s="80"/>
      <c r="J198" s="95"/>
    </row>
    <row r="199" spans="1:10" x14ac:dyDescent="0.25">
      <c r="A199" s="80"/>
      <c r="B199" s="80"/>
      <c r="C199" s="80"/>
      <c r="D199" s="80"/>
      <c r="E199" s="80"/>
      <c r="F199" s="80"/>
      <c r="G199" s="80"/>
      <c r="H199" s="80"/>
      <c r="I199" s="80"/>
      <c r="J199" s="95"/>
    </row>
    <row r="200" spans="1:10" ht="66.75" customHeight="1" x14ac:dyDescent="0.25">
      <c r="A200" s="80"/>
      <c r="B200" s="80"/>
      <c r="C200" s="80"/>
      <c r="D200" s="80"/>
      <c r="E200" s="80"/>
      <c r="F200" s="80"/>
      <c r="G200" s="80"/>
      <c r="H200" s="80"/>
      <c r="I200" s="80"/>
      <c r="J200" s="95"/>
    </row>
    <row r="201" spans="1:10" ht="39" customHeight="1" x14ac:dyDescent="0.25">
      <c r="A201" s="80"/>
      <c r="B201" s="80"/>
      <c r="C201" s="80"/>
      <c r="D201" s="80"/>
      <c r="E201" s="80"/>
      <c r="F201" s="80"/>
      <c r="G201" s="80"/>
      <c r="H201" s="80"/>
      <c r="I201" s="80"/>
      <c r="J201" s="95"/>
    </row>
    <row r="202" spans="1:10" ht="51.75" customHeight="1" x14ac:dyDescent="0.25">
      <c r="A202" s="80"/>
      <c r="B202" s="80"/>
      <c r="C202" s="80"/>
      <c r="D202" s="80"/>
      <c r="E202" s="80"/>
      <c r="F202" s="80"/>
      <c r="G202" s="80"/>
      <c r="H202" s="80"/>
      <c r="I202" s="80"/>
      <c r="J202" s="95"/>
    </row>
    <row r="203" spans="1:10" ht="51.75" customHeight="1" x14ac:dyDescent="0.25">
      <c r="A203" s="80"/>
      <c r="B203" s="80"/>
      <c r="C203" s="80"/>
      <c r="D203" s="80"/>
      <c r="E203" s="80"/>
      <c r="F203" s="80"/>
      <c r="G203" s="80"/>
      <c r="H203" s="80"/>
      <c r="I203" s="80"/>
      <c r="J203" s="95"/>
    </row>
    <row r="204" spans="1:10" ht="19.5" customHeight="1" x14ac:dyDescent="0.25">
      <c r="A204" s="80"/>
      <c r="B204" s="80"/>
      <c r="C204" s="80"/>
      <c r="D204" s="80"/>
      <c r="E204" s="80"/>
      <c r="F204" s="80"/>
      <c r="G204" s="80"/>
      <c r="H204" s="80"/>
      <c r="I204" s="80"/>
      <c r="J204" s="95"/>
    </row>
    <row r="205" spans="1:10" ht="42.75" customHeight="1" x14ac:dyDescent="0.25">
      <c r="A205" s="80"/>
      <c r="B205" s="80"/>
      <c r="C205" s="80"/>
      <c r="D205" s="80"/>
      <c r="E205" s="80"/>
      <c r="F205" s="80"/>
      <c r="G205" s="80"/>
      <c r="H205" s="80"/>
      <c r="I205" s="80"/>
      <c r="J205" s="95"/>
    </row>
    <row r="206" spans="1:10" ht="14.25" customHeight="1" x14ac:dyDescent="0.25">
      <c r="A206" s="80"/>
      <c r="B206" s="80"/>
      <c r="C206" s="80"/>
      <c r="D206" s="80"/>
      <c r="E206" s="80"/>
      <c r="F206" s="80"/>
      <c r="G206" s="80"/>
      <c r="H206" s="80"/>
      <c r="I206" s="80"/>
      <c r="J206" s="95"/>
    </row>
    <row r="207" spans="1:10" ht="33.75" customHeight="1" x14ac:dyDescent="0.25">
      <c r="A207" s="80"/>
      <c r="B207" s="80"/>
      <c r="C207" s="80"/>
      <c r="D207" s="80"/>
      <c r="E207" s="80"/>
      <c r="F207" s="80"/>
      <c r="G207" s="80"/>
      <c r="H207" s="80"/>
      <c r="I207" s="80"/>
      <c r="J207" s="95"/>
    </row>
    <row r="208" spans="1:10" x14ac:dyDescent="0.25">
      <c r="A208" s="80"/>
      <c r="B208" s="80"/>
      <c r="C208" s="80"/>
      <c r="D208" s="80"/>
      <c r="E208" s="80"/>
      <c r="F208" s="80"/>
      <c r="G208" s="80"/>
      <c r="H208" s="80"/>
      <c r="I208" s="80"/>
      <c r="J208" s="95"/>
    </row>
    <row r="209" spans="1:10" ht="37.5" customHeight="1" x14ac:dyDescent="0.25">
      <c r="A209" s="80"/>
      <c r="B209" s="108" t="s">
        <v>35</v>
      </c>
      <c r="C209" s="80"/>
      <c r="D209" s="80"/>
      <c r="E209" s="80"/>
      <c r="F209" s="80"/>
      <c r="G209" s="80"/>
      <c r="H209" s="80"/>
      <c r="I209" s="80"/>
      <c r="J209" s="95"/>
    </row>
    <row r="210" spans="1:10" ht="37.5" customHeight="1" x14ac:dyDescent="0.25">
      <c r="A210" s="80"/>
      <c r="B210" s="108" t="s">
        <v>52</v>
      </c>
      <c r="C210" s="80"/>
      <c r="D210" s="80"/>
      <c r="E210" s="80"/>
      <c r="F210" s="80"/>
      <c r="G210" s="80"/>
      <c r="H210" s="80"/>
      <c r="I210" s="80"/>
      <c r="J210" s="95"/>
    </row>
    <row r="211" spans="1:10" ht="37.5" customHeight="1" x14ac:dyDescent="0.25">
      <c r="A211" s="80"/>
      <c r="B211" s="108" t="s">
        <v>36</v>
      </c>
      <c r="C211" s="80"/>
      <c r="D211" s="80"/>
      <c r="E211" s="80"/>
      <c r="F211" s="80"/>
      <c r="G211" s="80"/>
      <c r="H211" s="80"/>
      <c r="I211" s="80"/>
      <c r="J211" s="95"/>
    </row>
    <row r="212" spans="1:10" ht="37.5" customHeight="1" x14ac:dyDescent="0.25">
      <c r="A212" s="80"/>
      <c r="B212" s="108" t="s">
        <v>37</v>
      </c>
      <c r="C212" s="80"/>
      <c r="D212" s="80"/>
      <c r="E212" s="80"/>
      <c r="F212" s="80"/>
      <c r="G212" s="80"/>
      <c r="H212" s="80"/>
      <c r="I212" s="80"/>
      <c r="J212" s="95"/>
    </row>
    <row r="213" spans="1:10" ht="34.5" customHeight="1" x14ac:dyDescent="0.25">
      <c r="A213" s="80"/>
      <c r="B213" s="108" t="s">
        <v>38</v>
      </c>
      <c r="C213" s="80"/>
      <c r="D213" s="80"/>
      <c r="E213" s="80"/>
      <c r="F213" s="80"/>
      <c r="G213" s="80"/>
      <c r="H213" s="80"/>
      <c r="I213" s="80"/>
      <c r="J213" s="95"/>
    </row>
    <row r="214" spans="1:10" ht="34.5" customHeight="1" x14ac:dyDescent="0.25">
      <c r="A214" s="80"/>
      <c r="B214" s="108" t="s">
        <v>53</v>
      </c>
      <c r="C214" s="80"/>
      <c r="D214" s="80"/>
      <c r="E214" s="80"/>
      <c r="F214" s="80"/>
      <c r="G214" s="80"/>
      <c r="H214" s="80"/>
      <c r="I214" s="80"/>
      <c r="J214" s="95"/>
    </row>
    <row r="215" spans="1:10" ht="34.5" customHeight="1" x14ac:dyDescent="0.25">
      <c r="A215" s="80"/>
      <c r="B215" s="108" t="s">
        <v>39</v>
      </c>
      <c r="C215" s="80"/>
      <c r="D215" s="80"/>
      <c r="E215" s="80"/>
      <c r="F215" s="80"/>
      <c r="G215" s="80"/>
      <c r="H215" s="80"/>
      <c r="I215" s="80"/>
      <c r="J215" s="95"/>
    </row>
    <row r="216" spans="1:10" ht="31.5" customHeight="1" x14ac:dyDescent="0.25">
      <c r="A216" s="80"/>
      <c r="B216" s="108" t="s">
        <v>54</v>
      </c>
      <c r="C216" s="80"/>
      <c r="D216" s="80"/>
      <c r="E216" s="80"/>
      <c r="F216" s="80"/>
      <c r="G216" s="80"/>
      <c r="H216" s="80"/>
      <c r="I216" s="80"/>
      <c r="J216" s="95"/>
    </row>
    <row r="217" spans="1:10" ht="25.5" customHeight="1" x14ac:dyDescent="0.25">
      <c r="A217" s="80"/>
      <c r="B217" s="108" t="s">
        <v>40</v>
      </c>
      <c r="C217" s="80"/>
      <c r="D217" s="80"/>
      <c r="E217" s="80"/>
      <c r="F217" s="80"/>
      <c r="G217" s="80"/>
      <c r="H217" s="80"/>
      <c r="I217" s="80"/>
      <c r="J217" s="95"/>
    </row>
    <row r="218" spans="1:10" ht="60.75" customHeight="1" x14ac:dyDescent="0.25">
      <c r="A218" s="80"/>
      <c r="B218" s="108" t="s">
        <v>41</v>
      </c>
      <c r="C218" s="80"/>
      <c r="D218" s="80"/>
      <c r="E218" s="80"/>
      <c r="F218" s="80"/>
      <c r="G218" s="80"/>
      <c r="H218" s="80"/>
      <c r="I218" s="80"/>
      <c r="J218" s="95"/>
    </row>
    <row r="219" spans="1:10" x14ac:dyDescent="0.25">
      <c r="A219" s="80"/>
      <c r="B219" s="108" t="s">
        <v>42</v>
      </c>
      <c r="C219" s="80"/>
      <c r="D219" s="80"/>
      <c r="E219" s="80"/>
      <c r="F219" s="80"/>
      <c r="G219" s="80"/>
      <c r="H219" s="80"/>
      <c r="I219" s="80"/>
      <c r="J219" s="95"/>
    </row>
    <row r="220" spans="1:10" x14ac:dyDescent="0.25">
      <c r="A220" s="80"/>
      <c r="B220" s="108" t="s">
        <v>43</v>
      </c>
      <c r="C220" s="80"/>
      <c r="D220" s="80"/>
      <c r="E220" s="80"/>
      <c r="F220" s="80"/>
      <c r="G220" s="80"/>
      <c r="H220" s="80"/>
      <c r="I220" s="80"/>
      <c r="J220" s="95"/>
    </row>
    <row r="221" spans="1:10" x14ac:dyDescent="0.25">
      <c r="A221" s="80"/>
      <c r="B221" s="108" t="s">
        <v>44</v>
      </c>
      <c r="C221" s="80"/>
      <c r="D221" s="80"/>
      <c r="E221" s="80"/>
      <c r="F221" s="80"/>
      <c r="G221" s="80"/>
      <c r="H221" s="80"/>
      <c r="I221" s="80"/>
      <c r="J221" s="95"/>
    </row>
    <row r="222" spans="1:10" x14ac:dyDescent="0.25">
      <c r="A222" s="80"/>
      <c r="B222" s="108" t="s">
        <v>45</v>
      </c>
      <c r="C222" s="80"/>
      <c r="D222" s="80"/>
      <c r="E222" s="80"/>
      <c r="F222" s="80"/>
      <c r="G222" s="80"/>
      <c r="H222" s="80"/>
      <c r="I222" s="80"/>
      <c r="J222" s="95"/>
    </row>
    <row r="223" spans="1:10" ht="28.5" customHeight="1" x14ac:dyDescent="0.25">
      <c r="A223" s="80"/>
      <c r="B223" s="108" t="s">
        <v>55</v>
      </c>
      <c r="C223" s="80"/>
      <c r="D223" s="80"/>
      <c r="E223" s="80"/>
      <c r="F223" s="80"/>
      <c r="G223" s="80"/>
      <c r="H223" s="80"/>
      <c r="I223" s="80"/>
      <c r="J223" s="95"/>
    </row>
    <row r="224" spans="1:10" ht="28.5" customHeight="1" x14ac:dyDescent="0.25">
      <c r="A224" s="80"/>
      <c r="B224" s="108" t="s">
        <v>56</v>
      </c>
      <c r="C224" s="80"/>
      <c r="D224" s="80"/>
      <c r="E224" s="80"/>
      <c r="F224" s="80"/>
      <c r="G224" s="80"/>
      <c r="H224" s="80"/>
      <c r="I224" s="80"/>
      <c r="J224" s="95"/>
    </row>
    <row r="225" spans="1:10" ht="31.5" customHeight="1" x14ac:dyDescent="0.25">
      <c r="A225" s="80"/>
      <c r="B225" s="108" t="s">
        <v>46</v>
      </c>
      <c r="C225" s="80"/>
      <c r="D225" s="80"/>
      <c r="E225" s="80"/>
      <c r="F225" s="80"/>
      <c r="G225" s="80"/>
      <c r="H225" s="80"/>
      <c r="I225" s="80"/>
      <c r="J225" s="95"/>
    </row>
    <row r="226" spans="1:10" x14ac:dyDescent="0.25">
      <c r="A226" s="80"/>
      <c r="B226" s="108" t="s">
        <v>47</v>
      </c>
      <c r="C226" s="80"/>
      <c r="D226" s="80"/>
      <c r="E226" s="80"/>
      <c r="F226" s="80"/>
      <c r="G226" s="80"/>
      <c r="H226" s="80"/>
      <c r="I226" s="80"/>
      <c r="J226" s="95"/>
    </row>
    <row r="227" spans="1:10" ht="73.5" customHeight="1" x14ac:dyDescent="0.25">
      <c r="A227" s="80"/>
      <c r="B227" s="108" t="s">
        <v>48</v>
      </c>
      <c r="C227" s="80"/>
      <c r="D227" s="80"/>
      <c r="E227" s="80"/>
      <c r="F227" s="80"/>
      <c r="G227" s="80"/>
      <c r="H227" s="80"/>
      <c r="I227" s="80"/>
      <c r="J227" s="95"/>
    </row>
    <row r="228" spans="1:10" x14ac:dyDescent="0.25">
      <c r="A228" s="80"/>
      <c r="B228" s="108" t="s">
        <v>49</v>
      </c>
      <c r="C228" s="80"/>
      <c r="D228" s="80"/>
      <c r="E228" s="80"/>
      <c r="F228" s="80"/>
      <c r="G228" s="80"/>
      <c r="H228" s="80"/>
      <c r="I228" s="80"/>
    </row>
    <row r="229" spans="1:10" x14ac:dyDescent="0.25">
      <c r="A229" s="80"/>
      <c r="B229" s="108" t="s">
        <v>50</v>
      </c>
      <c r="C229" s="80"/>
      <c r="D229" s="80"/>
      <c r="E229" s="80"/>
      <c r="F229" s="80"/>
      <c r="G229" s="80"/>
      <c r="H229" s="80"/>
      <c r="I229" s="80"/>
    </row>
    <row r="230" spans="1:10" x14ac:dyDescent="0.25">
      <c r="A230" s="80"/>
      <c r="B230" s="108" t="s">
        <v>51</v>
      </c>
      <c r="C230" s="80"/>
      <c r="D230" s="80"/>
      <c r="E230" s="80"/>
      <c r="F230" s="80"/>
      <c r="G230" s="80"/>
      <c r="H230" s="80"/>
      <c r="I230" s="80"/>
    </row>
    <row r="231" spans="1:10" ht="16.5" x14ac:dyDescent="0.25">
      <c r="A231" s="21">
        <f ca="1">IF(CELL("tipo", E16)="v",EDATE(E16,0),NOW())</f>
        <v>45047</v>
      </c>
      <c r="B231" s="22" t="s">
        <v>57</v>
      </c>
      <c r="C231" s="1"/>
      <c r="D231" s="1"/>
      <c r="E231" s="1"/>
      <c r="F231" s="1"/>
      <c r="G231" s="1"/>
      <c r="H231" s="1"/>
      <c r="I231" s="1"/>
    </row>
    <row r="232" spans="1:10" ht="16.5" x14ac:dyDescent="0.25">
      <c r="A232" s="21">
        <f ca="1">IFERROR(EDATE($A$231,0),EDATE(NOW(),0))</f>
        <v>45047</v>
      </c>
      <c r="B232" s="22" t="s">
        <v>58</v>
      </c>
      <c r="C232" s="1"/>
      <c r="D232" s="1"/>
      <c r="E232" s="1"/>
      <c r="F232" s="1"/>
      <c r="G232" s="1"/>
      <c r="H232" s="1"/>
      <c r="I232" s="1"/>
    </row>
  </sheetData>
  <sheetProtection algorithmName="SHA-512" hashValue="IxEsLAaET3g44EKCVis718INZTkd510JVZ+l26/VqzeQkqN6rUA49rQ8qYssirlg3+LqbOKFFYA7uJAfBmn1aw==" saltValue="KOBinzfQF5IAVWLycrI8cw==" spinCount="100000" sheet="1" objects="1" scenarios="1"/>
  <mergeCells count="76">
    <mergeCell ref="IV73:IW74"/>
    <mergeCell ref="IV75:IW75"/>
    <mergeCell ref="IV76:IW76"/>
    <mergeCell ref="A121:I121"/>
    <mergeCell ref="J91:L91"/>
    <mergeCell ref="J96:L96"/>
    <mergeCell ref="B100:C100"/>
    <mergeCell ref="B99:C99"/>
    <mergeCell ref="IV77:IW77"/>
    <mergeCell ref="IV78:IW78"/>
    <mergeCell ref="D74:F74"/>
    <mergeCell ref="G74:H75"/>
    <mergeCell ref="K165:L165"/>
    <mergeCell ref="A74:A75"/>
    <mergeCell ref="B74:B75"/>
    <mergeCell ref="C74:C75"/>
    <mergeCell ref="E75:F75"/>
    <mergeCell ref="A119:I119"/>
    <mergeCell ref="E23:H23"/>
    <mergeCell ref="A37:A42"/>
    <mergeCell ref="E25:H25"/>
    <mergeCell ref="E26:H26"/>
    <mergeCell ref="I74:I75"/>
    <mergeCell ref="A62:I66"/>
    <mergeCell ref="A28:I28"/>
    <mergeCell ref="A2:H2"/>
    <mergeCell ref="A5:H5"/>
    <mergeCell ref="A8:H8"/>
    <mergeCell ref="E15:H15"/>
    <mergeCell ref="E16:H16"/>
    <mergeCell ref="A11:I11"/>
    <mergeCell ref="E17:H17"/>
    <mergeCell ref="E18:H18"/>
    <mergeCell ref="E19:H19"/>
    <mergeCell ref="E20:H20"/>
    <mergeCell ref="A134:A135"/>
    <mergeCell ref="C133:D133"/>
    <mergeCell ref="F134:H134"/>
    <mergeCell ref="B133:B134"/>
    <mergeCell ref="G33:I45"/>
    <mergeCell ref="E22:H22"/>
    <mergeCell ref="E24:H24"/>
    <mergeCell ref="A60:I60"/>
    <mergeCell ref="A47:A51"/>
    <mergeCell ref="B32:B36"/>
    <mergeCell ref="C32:C36"/>
    <mergeCell ref="G32:I32"/>
    <mergeCell ref="A166:B167"/>
    <mergeCell ref="C166:E166"/>
    <mergeCell ref="F166:H166"/>
    <mergeCell ref="F135:H139"/>
    <mergeCell ref="A161:I161"/>
    <mergeCell ref="A163:B163"/>
    <mergeCell ref="A164:B164"/>
    <mergeCell ref="A168:B168"/>
    <mergeCell ref="A174:I174"/>
    <mergeCell ref="A169:B169"/>
    <mergeCell ref="A170:B170"/>
    <mergeCell ref="A176:B176"/>
    <mergeCell ref="A172:I172"/>
    <mergeCell ref="E177:G181"/>
    <mergeCell ref="A131:I131"/>
    <mergeCell ref="B124:C124"/>
    <mergeCell ref="A71:D72"/>
    <mergeCell ref="A70:D70"/>
    <mergeCell ref="D80:H80"/>
    <mergeCell ref="B84:D84"/>
    <mergeCell ref="B85:D85"/>
    <mergeCell ref="A92:I92"/>
    <mergeCell ref="A97:I97"/>
    <mergeCell ref="A108:I108"/>
    <mergeCell ref="B123:C123"/>
    <mergeCell ref="B110:C110"/>
    <mergeCell ref="B111:C111"/>
    <mergeCell ref="E101:F101"/>
    <mergeCell ref="E176:G176"/>
  </mergeCells>
  <conditionalFormatting sqref="B179:C185">
    <cfRule type="cellIs" dxfId="3" priority="3" operator="lessThan">
      <formula>0</formula>
    </cfRule>
    <cfRule type="cellIs" dxfId="2" priority="4" operator="greaterThan">
      <formula>0</formula>
    </cfRule>
  </conditionalFormatting>
  <conditionalFormatting sqref="B189:D190">
    <cfRule type="cellIs" dxfId="1" priority="1" operator="lessThan">
      <formula>0</formula>
    </cfRule>
    <cfRule type="cellIs" dxfId="0" priority="2" operator="greaterThan">
      <formula>0</formula>
    </cfRule>
  </conditionalFormatting>
  <dataValidations count="23">
    <dataValidation type="date" operator="lessThan" allowBlank="1" showInputMessage="1" showErrorMessage="1" error="Fecha inválida" sqref="E19:I19">
      <formula1>44896</formula1>
    </dataValidation>
    <dataValidation type="textLength" allowBlank="1" showInputMessage="1" showErrorMessage="1" error="CUIT inválido" sqref="E20:I20">
      <formula1>11</formula1>
      <formula2>13</formula2>
    </dataValidation>
    <dataValidation type="date" operator="lessThan" allowBlank="1" showInputMessage="1" showErrorMessage="1" error="Período inválido" sqref="I16">
      <formula1>44896</formula1>
    </dataValidation>
    <dataValidation type="list" allowBlank="1" showInputMessage="1" showErrorMessage="1" sqref="E26:H26">
      <formula1>$B$209:$B$232</formula1>
    </dataValidation>
    <dataValidation type="decimal" operator="greaterThan" allowBlank="1" showInputMessage="1" showErrorMessage="1" prompt="ingresar solo números" sqref="G76:G79">
      <formula1>0</formula1>
    </dataValidation>
    <dataValidation type="textLength" allowBlank="1" showInputMessage="1" showErrorMessage="1" prompt="Hasta 50 caracteres" sqref="B76:C79">
      <formula1>1</formula1>
      <formula2>50</formula2>
    </dataValidation>
    <dataValidation type="textLength" allowBlank="1" showInputMessage="1" showErrorMessage="1" prompt="Hasta 35 caracteres" sqref="D76:D79">
      <formula1>1</formula1>
      <formula2>35</formula2>
    </dataValidation>
    <dataValidation type="decimal" operator="greaterThanOrEqual" showInputMessage="1" showErrorMessage="1" sqref="C37:E42">
      <formula1>0</formula1>
    </dataValidation>
    <dataValidation type="decimal" operator="greaterThanOrEqual" allowBlank="1" showInputMessage="1" showErrorMessage="1" sqref="C44:E44 C47:E51 C53:E53 B136:B159">
      <formula1>0</formula1>
    </dataValidation>
    <dataValidation type="textLength" allowBlank="1" showInputMessage="1" showErrorMessage="1" prompt="Hasta 100 caracteres. Recuerde que la acción debe estar directamente relacionada con la meta y objetivo mencionados en los recuadros anteriores." sqref="I76:I79">
      <formula1>1</formula1>
      <formula2>100</formula2>
    </dataValidation>
    <dataValidation type="decimal" operator="greaterThan" allowBlank="1" showInputMessage="1" showErrorMessage="1" prompt="solo ingresar números" sqref="E76:E79">
      <formula1>0</formula1>
    </dataValidation>
    <dataValidation type="whole" allowBlank="1" showInputMessage="1" showErrorMessage="1" error="Solo números enteros." prompt="De 0 a 100" sqref="D94">
      <formula1>0</formula1>
      <formula2>100</formula2>
    </dataValidation>
    <dataValidation type="decimal" operator="greaterThanOrEqual" allowBlank="1" showInputMessage="1" showErrorMessage="1" sqref="D114:D119">
      <formula1>1</formula1>
    </dataValidation>
    <dataValidation type="textLength" allowBlank="1" showInputMessage="1" showErrorMessage="1" error="CUIT inválido." prompt="CUIT sin guiones" sqref="B127:B129">
      <formula1>11</formula1>
      <formula2>11</formula2>
    </dataValidation>
    <dataValidation type="textLength" allowBlank="1" showInputMessage="1" showErrorMessage="1" prompt="Informar aquí unidad en que están expresadas las ventas Por ej: kilogramos, toneladas, unidad de producto que vende, horas hombres , etc. (NO PESOS)" sqref="C135:D135">
      <formula1>1</formula1>
      <formula2>11</formula2>
    </dataValidation>
    <dataValidation type="whole" operator="greaterThanOrEqual" allowBlank="1" showInputMessage="1" showErrorMessage="1" sqref="C136:D159">
      <formula1>0</formula1>
    </dataValidation>
    <dataValidation type="decimal" operator="greaterThanOrEqual" allowBlank="1" showInputMessage="1" showErrorMessage="1" sqref="B179:C185">
      <formula1>-6E+33</formula1>
    </dataValidation>
    <dataValidation type="decimal" operator="greaterThanOrEqual" allowBlank="1" showInputMessage="1" showErrorMessage="1" sqref="B189:D190">
      <formula1>-9E+39</formula1>
    </dataValidation>
    <dataValidation operator="greaterThanOrEqual" allowBlank="1" showInputMessage="1" showErrorMessage="1" sqref="C103:C106"/>
    <dataValidation type="whole" allowBlank="1" showInputMessage="1" showErrorMessage="1" prompt="Entre 0 y 100" sqref="D127:D129 D88:D90">
      <formula1>0</formula1>
      <formula2>100</formula2>
    </dataValidation>
    <dataValidation type="textLength" allowBlank="1" showInputMessage="1" showErrorMessage="1" prompt="CUIT sin guiones" sqref="B88:B90">
      <formula1>11</formula1>
      <formula2>11</formula2>
    </dataValidation>
    <dataValidation type="textLength" operator="lessThan" allowBlank="1" showInputMessage="1" showErrorMessage="1" sqref="A62:I66">
      <formula1>250</formula1>
    </dataValidation>
    <dataValidation type="date" operator="lessThan" allowBlank="1" showInputMessage="1" showErrorMessage="1" error="Período inválido" sqref="E16:H16">
      <formula1>45261</formula1>
    </dataValidation>
  </dataValidations>
  <pageMargins left="0.25" right="0.25" top="0.75" bottom="0.75" header="0.3" footer="0.3"/>
  <pageSetup paperSize="9" scale="40" fitToHeight="0" orientation="portrait" r:id="rId1"/>
  <drawing r:id="rId2"/>
  <extLst>
    <ext xmlns:x14="http://schemas.microsoft.com/office/spreadsheetml/2009/9/main" uri="{CCE6A557-97BC-4b89-ADB6-D9C93CAAB3DF}">
      <x14:dataValidations xmlns:xm="http://schemas.microsoft.com/office/excel/2006/main" count="13">
        <x14:dataValidation type="list" showInputMessage="1" showErrorMessage="1">
          <x14:formula1>
            <xm:f>Hoja2!$K$3:$K$14</xm:f>
          </x14:formula1>
          <xm:sqref>A76:A79</xm:sqref>
        </x14:dataValidation>
        <x14:dataValidation type="list" showInputMessage="1" showErrorMessage="1" prompt="Indicar SI o NO">
          <x14:formula1>
            <xm:f>Hoja2!$K$23:$K$24</xm:f>
          </x14:formula1>
          <xm:sqref>A84</xm:sqref>
        </x14:dataValidation>
        <x14:dataValidation type="list" allowBlank="1" showInputMessage="1" showErrorMessage="1">
          <x14:formula1>
            <xm:f>Hoja2!$K$23:$K$24</xm:f>
          </x14:formula1>
          <xm:sqref>B103:B106</xm:sqref>
        </x14:dataValidation>
        <x14:dataValidation type="list" allowBlank="1" showInputMessage="1" showErrorMessage="1" prompt="Mes de cierre_x000a_">
          <x14:formula1>
            <xm:f>Hoja2!$M$2:$M$13</xm:f>
          </x14:formula1>
          <xm:sqref>E33</xm:sqref>
        </x14:dataValidation>
        <x14:dataValidation type="list" allowBlank="1" showInputMessage="1" showErrorMessage="1" prompt="Periodo">
          <x14:formula1>
            <xm:f>Hoja2!$M$15:$M$17</xm:f>
          </x14:formula1>
          <xm:sqref>E35</xm:sqref>
        </x14:dataValidation>
        <x14:dataValidation type="list" allowBlank="1" showInputMessage="1" showErrorMessage="1" prompt="Indicar SI o NO">
          <x14:formula1>
            <xm:f>Hoja2!$K$23:$K$24</xm:f>
          </x14:formula1>
          <xm:sqref>A94 A99 A110 A123</xm:sqref>
        </x14:dataValidation>
        <x14:dataValidation type="list" showInputMessage="1" showErrorMessage="1">
          <x14:formula1>
            <xm:f>Hoja2!$K$18:$K$19</xm:f>
          </x14:formula1>
          <xm:sqref>F76:F79</xm:sqref>
        </x14:dataValidation>
        <x14:dataValidation type="list" allowBlank="1" showInputMessage="1" showErrorMessage="1">
          <x14:formula1>
            <xm:f>Hoja2!$K$18:$K$19</xm:f>
          </x14:formula1>
          <xm:sqref>H76:H79</xm:sqref>
        </x14:dataValidation>
        <x14:dataValidation type="list" showInputMessage="1" showErrorMessage="1" error="Sólo meses_x000a_" prompt="Mes cierre_x000a_">
          <x14:formula1>
            <xm:f>Hoja2!$M$2:$M$13</xm:f>
          </x14:formula1>
          <xm:sqref>C176</xm:sqref>
        </x14:dataValidation>
        <x14:dataValidation type="list" allowBlank="1" showInputMessage="1" showErrorMessage="1" prompt="Aclarar periodo">
          <x14:formula1>
            <xm:f>Hoja2!$M$15:$M$17</xm:f>
          </x14:formula1>
          <xm:sqref>C178</xm:sqref>
        </x14:dataValidation>
        <x14:dataValidation type="list" allowBlank="1" showInputMessage="1" showErrorMessage="1" prompt="Aclarar periodo">
          <x14:formula1>
            <xm:f>Hoja2!$M$16:$M$18</xm:f>
          </x14:formula1>
          <xm:sqref>B178</xm:sqref>
        </x14:dataValidation>
        <x14:dataValidation type="list" allowBlank="1" showInputMessage="1" showErrorMessage="1" prompt="Periodo">
          <x14:formula1>
            <xm:f>Hoja2!$M$16:$M$18</xm:f>
          </x14:formula1>
          <xm:sqref>D35</xm:sqref>
        </x14:dataValidation>
        <x14:dataValidation type="list" allowBlank="1" showInputMessage="1" showErrorMessage="1" prompt="Mes de cierre">
          <x14:formula1>
            <xm:f>Hoja2!$M$2:$M$13</xm:f>
          </x14:formula1>
          <xm:sqref>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opLeftCell="F1" zoomScale="150" zoomScaleNormal="150" workbookViewId="0">
      <selection activeCell="N16" sqref="N16"/>
    </sheetView>
  </sheetViews>
  <sheetFormatPr baseColWidth="10" defaultRowHeight="15" x14ac:dyDescent="0.25"/>
  <cols>
    <col min="11" max="11" width="59.5703125" bestFit="1" customWidth="1"/>
  </cols>
  <sheetData>
    <row r="1" spans="1:13" x14ac:dyDescent="0.25">
      <c r="A1">
        <v>1</v>
      </c>
      <c r="B1" t="s">
        <v>35</v>
      </c>
      <c r="C1" t="str">
        <f>CONCATENATE("insert into provincias values (",A1,",'",B1,"')")</f>
        <v>insert into provincias values (1,'Buenos Aires')</v>
      </c>
      <c r="K1" s="470" t="s">
        <v>106</v>
      </c>
    </row>
    <row r="2" spans="1:13" ht="17.25" customHeight="1" x14ac:dyDescent="0.25">
      <c r="A2">
        <v>2</v>
      </c>
      <c r="B2" t="s">
        <v>52</v>
      </c>
      <c r="C2" t="str">
        <f t="shared" ref="C2:C24" si="0">CONCATENATE("insert into provincias values (",A2,",'",B2,"')")</f>
        <v>insert into provincias values (2,'Córdoba')</v>
      </c>
      <c r="K2" s="471"/>
      <c r="M2" s="118" t="s">
        <v>129</v>
      </c>
    </row>
    <row r="3" spans="1:13" ht="17.25" customHeight="1" x14ac:dyDescent="0.25">
      <c r="A3">
        <v>3</v>
      </c>
      <c r="B3" t="s">
        <v>36</v>
      </c>
      <c r="C3" t="str">
        <f t="shared" si="0"/>
        <v>insert into provincias values (3,'Catamarca')</v>
      </c>
      <c r="K3" s="118" t="s">
        <v>114</v>
      </c>
      <c r="M3" s="118" t="s">
        <v>130</v>
      </c>
    </row>
    <row r="4" spans="1:13" x14ac:dyDescent="0.25">
      <c r="A4">
        <v>4</v>
      </c>
      <c r="B4" t="s">
        <v>37</v>
      </c>
      <c r="C4" t="str">
        <f t="shared" si="0"/>
        <v>insert into provincias values (4,'Chaco')</v>
      </c>
      <c r="K4" s="118" t="s">
        <v>115</v>
      </c>
      <c r="M4" s="118" t="s">
        <v>131</v>
      </c>
    </row>
    <row r="5" spans="1:13" ht="17.25" customHeight="1" x14ac:dyDescent="0.25">
      <c r="A5">
        <v>5</v>
      </c>
      <c r="B5" t="s">
        <v>38</v>
      </c>
      <c r="C5" t="str">
        <f t="shared" si="0"/>
        <v>insert into provincias values (5,'Chubut')</v>
      </c>
      <c r="K5" s="118" t="s">
        <v>116</v>
      </c>
      <c r="M5" s="118" t="s">
        <v>132</v>
      </c>
    </row>
    <row r="6" spans="1:13" ht="17.25" customHeight="1" x14ac:dyDescent="0.25">
      <c r="A6">
        <v>6</v>
      </c>
      <c r="B6" t="s">
        <v>53</v>
      </c>
      <c r="C6" t="str">
        <f t="shared" si="0"/>
        <v>insert into provincias values (6,'Ciudad Autónoma de Buenos Aires')</v>
      </c>
      <c r="K6" s="118" t="s">
        <v>117</v>
      </c>
      <c r="M6" s="118" t="s">
        <v>133</v>
      </c>
    </row>
    <row r="7" spans="1:13" x14ac:dyDescent="0.25">
      <c r="A7">
        <v>7</v>
      </c>
      <c r="B7" t="s">
        <v>39</v>
      </c>
      <c r="C7" t="str">
        <f t="shared" si="0"/>
        <v>insert into provincias values (7,'Corrientes')</v>
      </c>
      <c r="K7" s="118" t="s">
        <v>118</v>
      </c>
      <c r="M7" s="118" t="s">
        <v>134</v>
      </c>
    </row>
    <row r="8" spans="1:13" x14ac:dyDescent="0.25">
      <c r="A8">
        <v>8</v>
      </c>
      <c r="B8" t="s">
        <v>54</v>
      </c>
      <c r="C8" t="str">
        <f t="shared" si="0"/>
        <v>insert into provincias values (8,'Entre Ríos')</v>
      </c>
      <c r="K8" s="118" t="s">
        <v>119</v>
      </c>
      <c r="M8" s="118" t="s">
        <v>135</v>
      </c>
    </row>
    <row r="9" spans="1:13" ht="17.25" customHeight="1" x14ac:dyDescent="0.25">
      <c r="A9">
        <v>9</v>
      </c>
      <c r="B9" t="s">
        <v>40</v>
      </c>
      <c r="C9" t="str">
        <f t="shared" si="0"/>
        <v>insert into provincias values (9,'Formosa')</v>
      </c>
      <c r="K9" s="118" t="s">
        <v>120</v>
      </c>
      <c r="M9" s="118" t="s">
        <v>136</v>
      </c>
    </row>
    <row r="10" spans="1:13" ht="17.25" customHeight="1" x14ac:dyDescent="0.25">
      <c r="A10">
        <v>10</v>
      </c>
      <c r="B10" t="s">
        <v>41</v>
      </c>
      <c r="C10" t="str">
        <f t="shared" si="0"/>
        <v>insert into provincias values (10,'Jujuy')</v>
      </c>
      <c r="K10" s="118" t="s">
        <v>121</v>
      </c>
      <c r="M10" s="118" t="s">
        <v>137</v>
      </c>
    </row>
    <row r="11" spans="1:13" ht="17.25" customHeight="1" x14ac:dyDescent="0.25">
      <c r="A11">
        <v>11</v>
      </c>
      <c r="B11" t="s">
        <v>42</v>
      </c>
      <c r="C11" t="str">
        <f t="shared" si="0"/>
        <v>insert into provincias values (11,'La Pampa')</v>
      </c>
      <c r="K11" s="118" t="s">
        <v>122</v>
      </c>
      <c r="M11" s="118" t="s">
        <v>138</v>
      </c>
    </row>
    <row r="12" spans="1:13" ht="17.25" customHeight="1" x14ac:dyDescent="0.25">
      <c r="A12">
        <v>12</v>
      </c>
      <c r="B12" t="s">
        <v>43</v>
      </c>
      <c r="C12" t="str">
        <f t="shared" si="0"/>
        <v>insert into provincias values (12,'La Rioja')</v>
      </c>
      <c r="K12" s="118" t="s">
        <v>123</v>
      </c>
      <c r="M12" s="118" t="s">
        <v>139</v>
      </c>
    </row>
    <row r="13" spans="1:13" ht="17.25" customHeight="1" x14ac:dyDescent="0.25">
      <c r="A13">
        <v>13</v>
      </c>
      <c r="B13" t="s">
        <v>44</v>
      </c>
      <c r="C13" t="str">
        <f t="shared" si="0"/>
        <v>insert into provincias values (13,'Mendoza')</v>
      </c>
      <c r="K13" s="118" t="s">
        <v>124</v>
      </c>
      <c r="M13" s="118" t="s">
        <v>140</v>
      </c>
    </row>
    <row r="14" spans="1:13" x14ac:dyDescent="0.25">
      <c r="A14">
        <v>14</v>
      </c>
      <c r="B14" t="s">
        <v>45</v>
      </c>
      <c r="C14" t="str">
        <f t="shared" si="0"/>
        <v>insert into provincias values (14,'Misiones')</v>
      </c>
      <c r="K14" s="118" t="s">
        <v>125</v>
      </c>
    </row>
    <row r="15" spans="1:13" x14ac:dyDescent="0.25">
      <c r="A15">
        <v>15</v>
      </c>
      <c r="B15" t="s">
        <v>55</v>
      </c>
      <c r="C15" t="str">
        <f t="shared" si="0"/>
        <v>insert into provincias values (15,'Neuquén')</v>
      </c>
      <c r="M15" s="118">
        <v>2019</v>
      </c>
    </row>
    <row r="16" spans="1:13" x14ac:dyDescent="0.25">
      <c r="A16">
        <v>16</v>
      </c>
      <c r="B16" t="s">
        <v>56</v>
      </c>
      <c r="C16" t="str">
        <f t="shared" si="0"/>
        <v>insert into provincias values (16,'Río Negro')</v>
      </c>
      <c r="M16" s="118">
        <v>2020</v>
      </c>
    </row>
    <row r="17" spans="1:13" x14ac:dyDescent="0.25">
      <c r="A17">
        <v>17</v>
      </c>
      <c r="B17" t="s">
        <v>46</v>
      </c>
      <c r="C17" t="str">
        <f t="shared" si="0"/>
        <v>insert into provincias values (17,'Salta')</v>
      </c>
      <c r="K17" s="111" t="s">
        <v>113</v>
      </c>
      <c r="L17" s="125"/>
      <c r="M17" s="118">
        <v>2021</v>
      </c>
    </row>
    <row r="18" spans="1:13" x14ac:dyDescent="0.25">
      <c r="A18">
        <v>18</v>
      </c>
      <c r="B18" t="s">
        <v>47</v>
      </c>
      <c r="C18" t="str">
        <f t="shared" si="0"/>
        <v>insert into provincias values (18,'San Juan')</v>
      </c>
      <c r="K18" s="118" t="s">
        <v>103</v>
      </c>
      <c r="M18" s="118">
        <v>2022</v>
      </c>
    </row>
    <row r="19" spans="1:13" x14ac:dyDescent="0.25">
      <c r="A19">
        <v>19</v>
      </c>
      <c r="B19" t="s">
        <v>48</v>
      </c>
      <c r="C19" t="str">
        <f t="shared" si="0"/>
        <v>insert into provincias values (19,'San Luis')</v>
      </c>
      <c r="K19" s="118" t="s">
        <v>78</v>
      </c>
    </row>
    <row r="20" spans="1:13" x14ac:dyDescent="0.25">
      <c r="A20">
        <v>20</v>
      </c>
      <c r="B20" t="s">
        <v>49</v>
      </c>
      <c r="C20" t="str">
        <f t="shared" si="0"/>
        <v>insert into provincias values (20,'Santa Cruz')</v>
      </c>
      <c r="K20" s="118"/>
    </row>
    <row r="21" spans="1:13" x14ac:dyDescent="0.25">
      <c r="A21">
        <v>21</v>
      </c>
      <c r="B21" t="s">
        <v>50</v>
      </c>
      <c r="C21" t="str">
        <f t="shared" si="0"/>
        <v>insert into provincias values (21,'Santa Fe')</v>
      </c>
    </row>
    <row r="22" spans="1:13" x14ac:dyDescent="0.25">
      <c r="A22">
        <v>22</v>
      </c>
      <c r="B22" t="s">
        <v>51</v>
      </c>
      <c r="C22" t="str">
        <f t="shared" si="0"/>
        <v>insert into provincias values (22,'Santiago del Estero')</v>
      </c>
    </row>
    <row r="23" spans="1:13" x14ac:dyDescent="0.25">
      <c r="A23">
        <v>23</v>
      </c>
      <c r="B23" t="s">
        <v>57</v>
      </c>
      <c r="C23" t="str">
        <f t="shared" si="0"/>
        <v>insert into provincias values (23,'Tierra del Fuego, Antártida e Islas del Atlántico Sur')</v>
      </c>
      <c r="K23" s="118" t="s">
        <v>126</v>
      </c>
    </row>
    <row r="24" spans="1:13" x14ac:dyDescent="0.25">
      <c r="A24">
        <v>24</v>
      </c>
      <c r="B24" t="s">
        <v>58</v>
      </c>
      <c r="C24" t="str">
        <f t="shared" si="0"/>
        <v>insert into provincias values (24,'Tucumán')</v>
      </c>
      <c r="K24" s="118" t="s">
        <v>127</v>
      </c>
    </row>
  </sheetData>
  <mergeCells count="1">
    <mergeCell ref="K1:K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25"/>
  <sheetViews>
    <sheetView workbookViewId="0">
      <selection activeCell="N29" sqref="N29"/>
    </sheetView>
  </sheetViews>
  <sheetFormatPr baseColWidth="10" defaultRowHeight="15" x14ac:dyDescent="0.25"/>
  <cols>
    <col min="1" max="1" width="18.7109375" customWidth="1"/>
    <col min="2" max="2" width="23" customWidth="1"/>
    <col min="3" max="3" width="18" customWidth="1"/>
    <col min="4" max="4" width="30.140625" customWidth="1"/>
    <col min="5" max="5" width="24.7109375" customWidth="1"/>
    <col min="6" max="6" width="14.7109375" customWidth="1"/>
    <col min="7" max="7" width="15.5703125" customWidth="1"/>
    <col min="8" max="8" width="13.85546875" customWidth="1"/>
    <col min="9" max="9" width="17.7109375" customWidth="1"/>
    <col min="10" max="10" width="15.140625" bestFit="1" customWidth="1"/>
    <col min="11" max="11" width="12.85546875" customWidth="1"/>
    <col min="12" max="12" width="12.5703125" customWidth="1"/>
  </cols>
  <sheetData>
    <row r="1" spans="1:13" x14ac:dyDescent="0.25">
      <c r="A1" s="1"/>
      <c r="B1" s="1"/>
      <c r="C1" s="1"/>
      <c r="D1" s="1"/>
      <c r="E1" s="1"/>
      <c r="F1" s="1"/>
      <c r="G1" s="1"/>
      <c r="H1" s="1"/>
      <c r="I1" s="1"/>
      <c r="J1" s="95"/>
      <c r="K1" s="187"/>
      <c r="L1" s="187"/>
      <c r="M1" s="187"/>
    </row>
    <row r="2" spans="1:13" ht="20.25" x14ac:dyDescent="0.25">
      <c r="A2" s="427"/>
      <c r="B2" s="427"/>
      <c r="C2" s="427"/>
      <c r="D2" s="427"/>
      <c r="E2" s="427"/>
      <c r="F2" s="427"/>
      <c r="G2" s="427"/>
      <c r="H2" s="427"/>
      <c r="I2" s="109"/>
      <c r="J2" s="95"/>
      <c r="K2" s="187"/>
      <c r="L2" s="187"/>
      <c r="M2" s="187"/>
    </row>
    <row r="3" spans="1:13" x14ac:dyDescent="0.25">
      <c r="A3" s="1"/>
      <c r="B3" s="1"/>
      <c r="C3" s="1"/>
      <c r="D3" s="1"/>
      <c r="E3" s="1"/>
      <c r="F3" s="1"/>
      <c r="G3" s="1"/>
      <c r="H3" s="1"/>
      <c r="I3" s="1"/>
      <c r="J3" s="95"/>
      <c r="K3" s="187"/>
      <c r="L3" s="187"/>
      <c r="M3" s="187"/>
    </row>
    <row r="4" spans="1:13" x14ac:dyDescent="0.25">
      <c r="A4" s="1"/>
      <c r="B4" s="1"/>
      <c r="C4" s="1"/>
      <c r="D4" s="1"/>
      <c r="E4" s="1"/>
      <c r="F4" s="1"/>
      <c r="G4" s="1"/>
      <c r="H4" s="1"/>
      <c r="I4" s="1"/>
      <c r="J4" s="95"/>
      <c r="K4" s="187"/>
      <c r="L4" s="187"/>
      <c r="M4" s="187"/>
    </row>
    <row r="5" spans="1:13" ht="20.25" x14ac:dyDescent="0.25">
      <c r="A5" s="427"/>
      <c r="B5" s="427"/>
      <c r="C5" s="427"/>
      <c r="D5" s="427"/>
      <c r="E5" s="427"/>
      <c r="F5" s="427"/>
      <c r="G5" s="427"/>
      <c r="H5" s="427"/>
      <c r="I5" s="109"/>
      <c r="J5" s="95"/>
      <c r="K5" s="187"/>
      <c r="L5" s="187"/>
      <c r="M5" s="187"/>
    </row>
    <row r="6" spans="1:13" ht="20.25" x14ac:dyDescent="0.25">
      <c r="A6" s="251"/>
      <c r="B6" s="251"/>
      <c r="C6" s="251"/>
      <c r="D6" s="251"/>
      <c r="E6" s="251"/>
      <c r="F6" s="251"/>
      <c r="G6" s="251"/>
      <c r="H6" s="251"/>
      <c r="I6" s="251"/>
      <c r="J6" s="95"/>
      <c r="K6" s="187"/>
      <c r="L6" s="187"/>
      <c r="M6" s="187"/>
    </row>
    <row r="7" spans="1:13" ht="20.25" x14ac:dyDescent="0.25">
      <c r="A7" s="251"/>
      <c r="B7" s="251"/>
      <c r="C7" s="251"/>
      <c r="D7" s="251"/>
      <c r="E7" s="251"/>
      <c r="F7" s="251"/>
      <c r="G7" s="251"/>
      <c r="H7" s="251"/>
      <c r="I7" s="251"/>
      <c r="J7" s="95"/>
      <c r="K7" s="187"/>
      <c r="L7" s="187"/>
      <c r="M7" s="187"/>
    </row>
    <row r="8" spans="1:13" x14ac:dyDescent="0.25">
      <c r="A8" s="428"/>
      <c r="B8" s="428"/>
      <c r="C8" s="428"/>
      <c r="D8" s="428"/>
      <c r="E8" s="428"/>
      <c r="F8" s="428"/>
      <c r="G8" s="428"/>
      <c r="H8" s="428"/>
      <c r="I8" s="110"/>
      <c r="J8" s="95"/>
      <c r="K8" s="187"/>
      <c r="L8" s="187"/>
      <c r="M8" s="187"/>
    </row>
    <row r="9" spans="1:13" ht="15.75" thickBot="1" x14ac:dyDescent="0.3">
      <c r="A9" s="2"/>
      <c r="B9" s="2"/>
      <c r="C9" s="2"/>
      <c r="D9" s="2"/>
      <c r="E9" s="2"/>
      <c r="F9" s="2"/>
      <c r="G9" s="2"/>
      <c r="H9" s="2"/>
      <c r="I9" s="2"/>
      <c r="J9" s="2"/>
      <c r="K9" s="187"/>
      <c r="L9" s="187"/>
      <c r="M9" s="187"/>
    </row>
    <row r="10" spans="1:13" ht="15.75" thickTop="1" x14ac:dyDescent="0.25">
      <c r="K10" s="187"/>
      <c r="L10" s="187"/>
      <c r="M10" s="187"/>
    </row>
    <row r="11" spans="1:13" ht="23.25" customHeight="1" x14ac:dyDescent="0.25">
      <c r="A11" s="23" t="s">
        <v>155</v>
      </c>
      <c r="B11" s="37"/>
      <c r="C11" s="5"/>
      <c r="D11" s="4"/>
      <c r="E11" s="4"/>
      <c r="F11" s="4"/>
      <c r="G11" s="4"/>
      <c r="H11" s="4"/>
      <c r="I11" s="4"/>
      <c r="J11" s="147"/>
      <c r="K11" s="187"/>
      <c r="L11" s="187"/>
      <c r="M11" s="187"/>
    </row>
    <row r="12" spans="1:13" x14ac:dyDescent="0.25">
      <c r="K12" s="187"/>
      <c r="L12" s="187"/>
      <c r="M12" s="187"/>
    </row>
    <row r="13" spans="1:13" x14ac:dyDescent="0.25">
      <c r="A13" s="152" t="str">
        <f>+Hoja1!A16</f>
        <v>Período devengado (mes/año):</v>
      </c>
      <c r="C13" s="153">
        <f>+Hoja1!E16</f>
        <v>45047</v>
      </c>
    </row>
    <row r="14" spans="1:13" x14ac:dyDescent="0.25">
      <c r="A14" s="152" t="str">
        <f>+Hoja1!A17</f>
        <v xml:space="preserve">Apellido y Nombre / Razón Social: </v>
      </c>
      <c r="C14" s="472">
        <f>+Hoja1!E17</f>
        <v>0</v>
      </c>
      <c r="D14" s="472"/>
    </row>
    <row r="15" spans="1:13" x14ac:dyDescent="0.25">
      <c r="A15" s="152" t="str">
        <f>+Hoja1!A18</f>
        <v xml:space="preserve">Actividad Principal: </v>
      </c>
      <c r="C15" s="472">
        <f>+Hoja1!E18</f>
        <v>0</v>
      </c>
      <c r="D15" s="472"/>
    </row>
    <row r="16" spans="1:13" x14ac:dyDescent="0.25">
      <c r="A16" s="152" t="str">
        <f>+Hoja1!A19</f>
        <v>Fecha de inicio de actividad:</v>
      </c>
      <c r="C16" s="472">
        <f>+Hoja1!E19</f>
        <v>0</v>
      </c>
      <c r="D16" s="472"/>
    </row>
    <row r="17" spans="1:257" x14ac:dyDescent="0.25">
      <c r="A17" s="152" t="str">
        <f>+Hoja1!A20</f>
        <v xml:space="preserve">CUIT Nº: </v>
      </c>
      <c r="C17" s="472">
        <f>+Hoja1!E20</f>
        <v>0</v>
      </c>
      <c r="D17" s="472"/>
    </row>
    <row r="19" spans="1:257" ht="19.5" customHeight="1" x14ac:dyDescent="0.25">
      <c r="A19" s="23" t="s">
        <v>212</v>
      </c>
      <c r="B19" s="23"/>
      <c r="C19" s="23"/>
      <c r="D19" s="23"/>
      <c r="E19" s="23"/>
      <c r="F19" s="253"/>
      <c r="G19" s="254"/>
      <c r="H19" s="254"/>
      <c r="I19" s="255"/>
      <c r="J19" s="147"/>
      <c r="K19" s="187"/>
      <c r="L19" s="187"/>
      <c r="M19" s="187"/>
    </row>
    <row r="20" spans="1:257" ht="19.5" customHeight="1" x14ac:dyDescent="0.25">
      <c r="A20" s="116"/>
      <c r="B20" s="117"/>
      <c r="C20" s="117"/>
      <c r="D20" s="117"/>
      <c r="E20" s="117"/>
      <c r="F20" s="117"/>
      <c r="G20" s="117"/>
      <c r="H20" s="117"/>
      <c r="I20" s="117"/>
      <c r="J20" s="187"/>
      <c r="K20" s="187"/>
      <c r="L20" s="187"/>
      <c r="M20" s="187"/>
    </row>
    <row r="21" spans="1:257" ht="19.5" customHeight="1" x14ac:dyDescent="0.25">
      <c r="A21" s="116"/>
      <c r="B21" s="117"/>
      <c r="C21" s="117"/>
      <c r="D21" s="117"/>
      <c r="E21" s="117"/>
      <c r="F21" s="117"/>
      <c r="G21" s="117"/>
      <c r="H21" s="117"/>
      <c r="I21" s="117"/>
      <c r="J21" s="187"/>
      <c r="K21" s="187"/>
      <c r="L21" s="187"/>
      <c r="M21" s="187"/>
    </row>
    <row r="22" spans="1:257" ht="30" customHeight="1" x14ac:dyDescent="0.25">
      <c r="A22" s="470" t="s">
        <v>106</v>
      </c>
      <c r="B22" s="500" t="s">
        <v>107</v>
      </c>
      <c r="C22" s="407" t="s">
        <v>108</v>
      </c>
      <c r="D22" s="517" t="s">
        <v>110</v>
      </c>
      <c r="E22" s="518"/>
      <c r="F22" s="519"/>
      <c r="G22" s="500" t="s">
        <v>111</v>
      </c>
      <c r="H22" s="501"/>
      <c r="I22" s="407" t="s">
        <v>109</v>
      </c>
      <c r="J22" s="407"/>
      <c r="K22" s="187"/>
      <c r="L22" s="187"/>
      <c r="M22" s="187"/>
      <c r="IV22" s="407" t="s">
        <v>109</v>
      </c>
      <c r="IW22" s="407"/>
    </row>
    <row r="23" spans="1:257" ht="30" customHeight="1" x14ac:dyDescent="0.25">
      <c r="A23" s="471"/>
      <c r="B23" s="502"/>
      <c r="C23" s="407"/>
      <c r="D23" s="111" t="s">
        <v>112</v>
      </c>
      <c r="E23" s="119" t="s">
        <v>113</v>
      </c>
      <c r="F23" s="120"/>
      <c r="G23" s="502"/>
      <c r="H23" s="503"/>
      <c r="I23" s="407"/>
      <c r="J23" s="407"/>
      <c r="K23" s="187"/>
      <c r="L23" s="187"/>
      <c r="M23" s="187"/>
      <c r="IV23" s="407"/>
      <c r="IW23" s="407"/>
    </row>
    <row r="24" spans="1:257" x14ac:dyDescent="0.25">
      <c r="A24" s="357">
        <f>+Hoja1!A76</f>
        <v>0</v>
      </c>
      <c r="B24" s="357">
        <f>+Hoja1!B76</f>
        <v>0</v>
      </c>
      <c r="C24" s="357">
        <f>+Hoja1!C76</f>
        <v>0</v>
      </c>
      <c r="D24" s="357">
        <f>+Hoja1!D76</f>
        <v>0</v>
      </c>
      <c r="E24" s="357">
        <f>+Hoja1!E76</f>
        <v>0</v>
      </c>
      <c r="F24" s="358">
        <f>+Hoja1!F76</f>
        <v>0</v>
      </c>
      <c r="G24" s="357">
        <f>+Hoja1!G76</f>
        <v>0</v>
      </c>
      <c r="H24" s="358">
        <f>+Hoja1!H76</f>
        <v>0</v>
      </c>
      <c r="I24" s="515">
        <f>+Hoja1!I76</f>
        <v>0</v>
      </c>
      <c r="J24" s="516"/>
      <c r="K24" s="187"/>
      <c r="L24" s="187"/>
      <c r="M24" s="187"/>
    </row>
    <row r="25" spans="1:257" x14ac:dyDescent="0.25">
      <c r="A25" s="357">
        <f>+Hoja1!A77</f>
        <v>0</v>
      </c>
      <c r="B25" s="357">
        <f>+Hoja1!B77</f>
        <v>0</v>
      </c>
      <c r="C25" s="357">
        <f>+Hoja1!C77</f>
        <v>0</v>
      </c>
      <c r="D25" s="357">
        <f>+Hoja1!D77</f>
        <v>0</v>
      </c>
      <c r="E25" s="357">
        <f>+Hoja1!E77</f>
        <v>0</v>
      </c>
      <c r="F25" s="358">
        <f>+Hoja1!F77</f>
        <v>0</v>
      </c>
      <c r="G25" s="357">
        <f>+Hoja1!G77</f>
        <v>0</v>
      </c>
      <c r="H25" s="358">
        <f>+Hoja1!H77</f>
        <v>0</v>
      </c>
      <c r="I25" s="515">
        <f>+Hoja1!I77</f>
        <v>0</v>
      </c>
      <c r="J25" s="516"/>
      <c r="K25" s="187"/>
      <c r="L25" s="187"/>
      <c r="M25" s="187"/>
    </row>
    <row r="26" spans="1:257" x14ac:dyDescent="0.25">
      <c r="A26" s="357">
        <f>+Hoja1!A78</f>
        <v>0</v>
      </c>
      <c r="B26" s="357">
        <f>+Hoja1!B78</f>
        <v>0</v>
      </c>
      <c r="C26" s="357">
        <f>+Hoja1!C78</f>
        <v>0</v>
      </c>
      <c r="D26" s="357">
        <f>+Hoja1!D78</f>
        <v>0</v>
      </c>
      <c r="E26" s="357">
        <f>+Hoja1!E78</f>
        <v>0</v>
      </c>
      <c r="F26" s="358">
        <f>+Hoja1!F78</f>
        <v>0</v>
      </c>
      <c r="G26" s="357">
        <f>+Hoja1!G78</f>
        <v>0</v>
      </c>
      <c r="H26" s="358">
        <f>+Hoja1!H78</f>
        <v>0</v>
      </c>
      <c r="I26" s="515">
        <f>+Hoja1!I78</f>
        <v>0</v>
      </c>
      <c r="J26" s="516"/>
      <c r="K26" s="187"/>
      <c r="L26" s="187"/>
      <c r="M26" s="187"/>
    </row>
    <row r="27" spans="1:257" x14ac:dyDescent="0.25">
      <c r="A27" s="357">
        <f>+Hoja1!A79</f>
        <v>0</v>
      </c>
      <c r="B27" s="357">
        <f>+Hoja1!B79</f>
        <v>0</v>
      </c>
      <c r="C27" s="357">
        <f>+Hoja1!C79</f>
        <v>0</v>
      </c>
      <c r="D27" s="357">
        <f>+Hoja1!D79</f>
        <v>0</v>
      </c>
      <c r="E27" s="357">
        <f>+Hoja1!E79</f>
        <v>0</v>
      </c>
      <c r="F27" s="358">
        <f>+Hoja1!F79</f>
        <v>0</v>
      </c>
      <c r="G27" s="357">
        <f>+Hoja1!G79</f>
        <v>0</v>
      </c>
      <c r="H27" s="358">
        <f>+Hoja1!H79</f>
        <v>0</v>
      </c>
      <c r="I27" s="515">
        <f>+Hoja1!I79</f>
        <v>0</v>
      </c>
      <c r="J27" s="516"/>
      <c r="K27" s="187"/>
      <c r="L27" s="187"/>
      <c r="M27" s="187"/>
    </row>
    <row r="28" spans="1:257" x14ac:dyDescent="0.25">
      <c r="K28" s="187"/>
      <c r="L28" s="187"/>
      <c r="M28" s="187"/>
    </row>
    <row r="29" spans="1:257" ht="16.5" x14ac:dyDescent="0.25">
      <c r="A29" s="385" t="s">
        <v>214</v>
      </c>
      <c r="B29" s="385"/>
      <c r="C29" s="147"/>
      <c r="D29" s="147"/>
      <c r="E29" s="147"/>
      <c r="F29" s="147"/>
      <c r="G29" s="147"/>
      <c r="H29" s="147"/>
      <c r="I29" s="147"/>
      <c r="J29" s="147"/>
    </row>
    <row r="30" spans="1:257" ht="15.75" thickBot="1" x14ac:dyDescent="0.3"/>
    <row r="31" spans="1:257" ht="15.75" x14ac:dyDescent="0.25">
      <c r="A31" s="14"/>
      <c r="B31" s="487" t="s">
        <v>11</v>
      </c>
      <c r="C31" s="490" t="str">
        <f ca="1">+Hoja1!C32</f>
        <v>Situación al 
28/04/2023 (2)</v>
      </c>
      <c r="D31" s="133" t="s">
        <v>146</v>
      </c>
      <c r="E31" s="134" t="s">
        <v>146</v>
      </c>
      <c r="F31" s="496" t="s">
        <v>141</v>
      </c>
      <c r="G31" s="496"/>
      <c r="H31" s="496" t="s">
        <v>142</v>
      </c>
      <c r="I31" s="496"/>
      <c r="J31" s="497"/>
    </row>
    <row r="32" spans="1:257" x14ac:dyDescent="0.25">
      <c r="A32" s="15"/>
      <c r="B32" s="488"/>
      <c r="C32" s="491"/>
      <c r="D32" s="129">
        <f>+Hoja1!D33</f>
        <v>0</v>
      </c>
      <c r="E32" s="130">
        <f>+Hoja1!E33</f>
        <v>0</v>
      </c>
      <c r="F32" s="498" t="s">
        <v>143</v>
      </c>
      <c r="G32" s="513" t="s">
        <v>144</v>
      </c>
      <c r="H32" s="473" t="str">
        <f ca="1">+C31</f>
        <v>Situación al 
28/04/2023 (2)</v>
      </c>
      <c r="I32" s="128" t="s">
        <v>13</v>
      </c>
      <c r="J32" s="135" t="s">
        <v>13</v>
      </c>
    </row>
    <row r="33" spans="1:10" ht="15" customHeight="1" x14ac:dyDescent="0.25">
      <c r="A33" s="15"/>
      <c r="B33" s="488"/>
      <c r="C33" s="491"/>
      <c r="D33" s="28" t="s">
        <v>13</v>
      </c>
      <c r="E33" s="127" t="s">
        <v>13</v>
      </c>
      <c r="F33" s="498"/>
      <c r="G33" s="513"/>
      <c r="H33" s="474"/>
      <c r="I33" s="139">
        <f>+D32</f>
        <v>0</v>
      </c>
      <c r="J33" s="140">
        <f>+E32</f>
        <v>0</v>
      </c>
    </row>
    <row r="34" spans="1:10" ht="16.5" x14ac:dyDescent="0.25">
      <c r="A34" s="15"/>
      <c r="B34" s="488"/>
      <c r="C34" s="491"/>
      <c r="D34" s="131">
        <f>+Hoja1!D35</f>
        <v>0</v>
      </c>
      <c r="E34" s="132">
        <f>+Hoja1!E35</f>
        <v>0</v>
      </c>
      <c r="F34" s="498"/>
      <c r="G34" s="513"/>
      <c r="H34" s="474"/>
      <c r="I34" s="141">
        <f>+D34</f>
        <v>0</v>
      </c>
      <c r="J34" s="142">
        <f>+E34</f>
        <v>0</v>
      </c>
    </row>
    <row r="35" spans="1:10" ht="26.25" thickBot="1" x14ac:dyDescent="0.3">
      <c r="A35" s="16"/>
      <c r="B35" s="489"/>
      <c r="C35" s="492"/>
      <c r="D35" s="136" t="s">
        <v>14</v>
      </c>
      <c r="E35" s="137" t="s">
        <v>98</v>
      </c>
      <c r="F35" s="499"/>
      <c r="G35" s="514"/>
      <c r="H35" s="138" t="s">
        <v>145</v>
      </c>
      <c r="I35" s="138" t="s">
        <v>14</v>
      </c>
      <c r="J35" s="143" t="s">
        <v>98</v>
      </c>
    </row>
    <row r="36" spans="1:10" x14ac:dyDescent="0.25">
      <c r="A36" s="493" t="s">
        <v>15</v>
      </c>
      <c r="B36" s="29" t="s">
        <v>16</v>
      </c>
      <c r="C36" s="126">
        <f>+Hoja1!C37</f>
        <v>0</v>
      </c>
      <c r="D36" s="126">
        <f>+Hoja1!D37</f>
        <v>0</v>
      </c>
      <c r="E36" s="126">
        <f>+Hoja1!E37</f>
        <v>0</v>
      </c>
      <c r="F36" s="157" t="e">
        <f>C36/D36-1</f>
        <v>#DIV/0!</v>
      </c>
      <c r="G36" s="157" t="e">
        <f>D36/E36-1</f>
        <v>#DIV/0!</v>
      </c>
      <c r="H36" s="157" t="e">
        <f>+C36/$C$44</f>
        <v>#DIV/0!</v>
      </c>
      <c r="I36" s="157" t="e">
        <f>+D36/$D$44</f>
        <v>#DIV/0!</v>
      </c>
      <c r="J36" s="157" t="e">
        <f>+E36/$E$44</f>
        <v>#DIV/0!</v>
      </c>
    </row>
    <row r="37" spans="1:10" x14ac:dyDescent="0.25">
      <c r="A37" s="493"/>
      <c r="B37" s="31" t="s">
        <v>17</v>
      </c>
      <c r="C37" s="126">
        <f>+Hoja1!C38</f>
        <v>0</v>
      </c>
      <c r="D37" s="126">
        <f>+Hoja1!D38</f>
        <v>0</v>
      </c>
      <c r="E37" s="126">
        <f>+Hoja1!E38</f>
        <v>0</v>
      </c>
      <c r="F37" s="157" t="e">
        <f t="shared" ref="F37:G56" si="0">C37/D37-1</f>
        <v>#DIV/0!</v>
      </c>
      <c r="G37" s="157" t="e">
        <f>D37/E37-1</f>
        <v>#DIV/0!</v>
      </c>
      <c r="H37" s="157" t="e">
        <f t="shared" ref="H37:H41" si="1">+C37/$C$44</f>
        <v>#DIV/0!</v>
      </c>
      <c r="I37" s="157" t="e">
        <f t="shared" ref="I37:I44" si="2">+D37/$D$44</f>
        <v>#DIV/0!</v>
      </c>
      <c r="J37" s="157" t="e">
        <f t="shared" ref="J37:J43" si="3">+E37/$E$44</f>
        <v>#DIV/0!</v>
      </c>
    </row>
    <row r="38" spans="1:10" x14ac:dyDescent="0.25">
      <c r="A38" s="493"/>
      <c r="B38" s="31" t="s">
        <v>18</v>
      </c>
      <c r="C38" s="126">
        <f>+Hoja1!C39</f>
        <v>0</v>
      </c>
      <c r="D38" s="126">
        <f>+Hoja1!D39</f>
        <v>0</v>
      </c>
      <c r="E38" s="126">
        <f>+Hoja1!E39</f>
        <v>0</v>
      </c>
      <c r="F38" s="157" t="e">
        <f t="shared" si="0"/>
        <v>#DIV/0!</v>
      </c>
      <c r="G38" s="157" t="e">
        <f t="shared" si="0"/>
        <v>#DIV/0!</v>
      </c>
      <c r="H38" s="157" t="e">
        <f t="shared" si="1"/>
        <v>#DIV/0!</v>
      </c>
      <c r="I38" s="157" t="e">
        <f t="shared" si="2"/>
        <v>#DIV/0!</v>
      </c>
      <c r="J38" s="157" t="e">
        <f t="shared" si="3"/>
        <v>#DIV/0!</v>
      </c>
    </row>
    <row r="39" spans="1:10" x14ac:dyDescent="0.25">
      <c r="A39" s="493"/>
      <c r="B39" s="31" t="s">
        <v>19</v>
      </c>
      <c r="C39" s="126">
        <f>+Hoja1!C40</f>
        <v>0</v>
      </c>
      <c r="D39" s="126">
        <f>+Hoja1!D40</f>
        <v>0</v>
      </c>
      <c r="E39" s="126">
        <f>+Hoja1!E40</f>
        <v>0</v>
      </c>
      <c r="F39" s="157" t="e">
        <f t="shared" si="0"/>
        <v>#DIV/0!</v>
      </c>
      <c r="G39" s="157" t="e">
        <f t="shared" si="0"/>
        <v>#DIV/0!</v>
      </c>
      <c r="H39" s="157" t="e">
        <f t="shared" si="1"/>
        <v>#DIV/0!</v>
      </c>
      <c r="I39" s="157" t="e">
        <f t="shared" si="2"/>
        <v>#DIV/0!</v>
      </c>
      <c r="J39" s="157" t="e">
        <f t="shared" si="3"/>
        <v>#DIV/0!</v>
      </c>
    </row>
    <row r="40" spans="1:10" x14ac:dyDescent="0.25">
      <c r="A40" s="493"/>
      <c r="B40" s="31" t="s">
        <v>20</v>
      </c>
      <c r="C40" s="126">
        <f>+Hoja1!C41</f>
        <v>0</v>
      </c>
      <c r="D40" s="126">
        <f>+Hoja1!D41</f>
        <v>0</v>
      </c>
      <c r="E40" s="126">
        <f>+Hoja1!E41</f>
        <v>0</v>
      </c>
      <c r="F40" s="157" t="e">
        <f t="shared" si="0"/>
        <v>#DIV/0!</v>
      </c>
      <c r="G40" s="157" t="e">
        <f t="shared" si="0"/>
        <v>#DIV/0!</v>
      </c>
      <c r="H40" s="157" t="e">
        <f t="shared" si="1"/>
        <v>#DIV/0!</v>
      </c>
      <c r="I40" s="157" t="e">
        <f t="shared" si="2"/>
        <v>#DIV/0!</v>
      </c>
      <c r="J40" s="157" t="e">
        <f t="shared" si="3"/>
        <v>#DIV/0!</v>
      </c>
    </row>
    <row r="41" spans="1:10" ht="28.5" x14ac:dyDescent="0.25">
      <c r="A41" s="494"/>
      <c r="B41" s="31" t="s">
        <v>21</v>
      </c>
      <c r="C41" s="126">
        <f>+Hoja1!C42</f>
        <v>0</v>
      </c>
      <c r="D41" s="126">
        <f>+Hoja1!D42</f>
        <v>0</v>
      </c>
      <c r="E41" s="126">
        <f>+Hoja1!E42</f>
        <v>0</v>
      </c>
      <c r="F41" s="157" t="e">
        <f t="shared" si="0"/>
        <v>#DIV/0!</v>
      </c>
      <c r="G41" s="157" t="e">
        <f t="shared" si="0"/>
        <v>#DIV/0!</v>
      </c>
      <c r="H41" s="157" t="e">
        <f t="shared" si="1"/>
        <v>#DIV/0!</v>
      </c>
      <c r="I41" s="157" t="e">
        <f t="shared" si="2"/>
        <v>#DIV/0!</v>
      </c>
      <c r="J41" s="157" t="e">
        <f t="shared" si="3"/>
        <v>#DIV/0!</v>
      </c>
    </row>
    <row r="42" spans="1:10" ht="28.5" x14ac:dyDescent="0.25">
      <c r="A42" s="32"/>
      <c r="B42" s="31" t="s">
        <v>22</v>
      </c>
      <c r="C42" s="33">
        <f>SUM(C36:C41)</f>
        <v>0</v>
      </c>
      <c r="D42" s="33">
        <f>SUM(D36:D41)</f>
        <v>0</v>
      </c>
      <c r="E42" s="33">
        <f>SUM(E36:E41)</f>
        <v>0</v>
      </c>
      <c r="F42" s="158" t="e">
        <f>C42/D42-1</f>
        <v>#DIV/0!</v>
      </c>
      <c r="G42" s="158" t="e">
        <f>D42/E42-1</f>
        <v>#DIV/0!</v>
      </c>
      <c r="H42" s="158" t="e">
        <f>+C42/$C$44</f>
        <v>#DIV/0!</v>
      </c>
      <c r="I42" s="158" t="e">
        <f t="shared" si="2"/>
        <v>#DIV/0!</v>
      </c>
      <c r="J42" s="158" t="e">
        <f t="shared" si="3"/>
        <v>#DIV/0!</v>
      </c>
    </row>
    <row r="43" spans="1:10" ht="28.5" x14ac:dyDescent="0.25">
      <c r="A43" s="32"/>
      <c r="B43" s="31" t="s">
        <v>23</v>
      </c>
      <c r="C43" s="30">
        <f>+Hoja1!C44</f>
        <v>0</v>
      </c>
      <c r="D43" s="30">
        <f>+Hoja1!D44</f>
        <v>0</v>
      </c>
      <c r="E43" s="30">
        <f>+Hoja1!E44</f>
        <v>0</v>
      </c>
      <c r="F43" s="157" t="e">
        <f t="shared" si="0"/>
        <v>#DIV/0!</v>
      </c>
      <c r="G43" s="157" t="e">
        <f t="shared" si="0"/>
        <v>#DIV/0!</v>
      </c>
      <c r="H43" s="157" t="e">
        <f t="shared" ref="H43:H44" si="4">+C43/$C$44</f>
        <v>#DIV/0!</v>
      </c>
      <c r="I43" s="157" t="e">
        <f t="shared" si="2"/>
        <v>#DIV/0!</v>
      </c>
      <c r="J43" s="157" t="e">
        <f t="shared" si="3"/>
        <v>#DIV/0!</v>
      </c>
    </row>
    <row r="44" spans="1:10" x14ac:dyDescent="0.25">
      <c r="A44" s="32"/>
      <c r="B44" s="31" t="s">
        <v>24</v>
      </c>
      <c r="C44" s="33">
        <f>+C42+C43</f>
        <v>0</v>
      </c>
      <c r="D44" s="33">
        <f>+D42+D43</f>
        <v>0</v>
      </c>
      <c r="E44" s="33">
        <f>+E42+E43</f>
        <v>0</v>
      </c>
      <c r="F44" s="158" t="e">
        <f t="shared" si="0"/>
        <v>#DIV/0!</v>
      </c>
      <c r="G44" s="158" t="e">
        <f t="shared" si="0"/>
        <v>#DIV/0!</v>
      </c>
      <c r="H44" s="158" t="e">
        <f t="shared" si="4"/>
        <v>#DIV/0!</v>
      </c>
      <c r="I44" s="158" t="e">
        <f t="shared" si="2"/>
        <v>#DIV/0!</v>
      </c>
      <c r="J44" s="158" t="e">
        <f>+E44/$E$44</f>
        <v>#DIV/0!</v>
      </c>
    </row>
    <row r="45" spans="1:10" ht="16.5" x14ac:dyDescent="0.25">
      <c r="A45" s="18"/>
      <c r="B45" s="17"/>
      <c r="C45" s="34"/>
      <c r="D45" s="35"/>
      <c r="E45" s="35"/>
      <c r="F45" s="159"/>
      <c r="G45" s="159"/>
      <c r="H45" s="160"/>
      <c r="I45" s="160"/>
      <c r="J45" s="160"/>
    </row>
    <row r="46" spans="1:10" x14ac:dyDescent="0.25">
      <c r="A46" s="495" t="s">
        <v>25</v>
      </c>
      <c r="B46" s="31" t="s">
        <v>60</v>
      </c>
      <c r="C46" s="126">
        <f>+Hoja1!C47</f>
        <v>0</v>
      </c>
      <c r="D46" s="126">
        <f>+Hoja1!D47</f>
        <v>0</v>
      </c>
      <c r="E46" s="126">
        <f>+Hoja1!E47</f>
        <v>0</v>
      </c>
      <c r="F46" s="157" t="e">
        <f t="shared" si="0"/>
        <v>#DIV/0!</v>
      </c>
      <c r="G46" s="157" t="e">
        <f t="shared" si="0"/>
        <v>#DIV/0!</v>
      </c>
      <c r="H46" s="161" t="e">
        <f>+C46/$C$56</f>
        <v>#DIV/0!</v>
      </c>
      <c r="I46" s="161" t="e">
        <f>+D46/$D$56</f>
        <v>#DIV/0!</v>
      </c>
      <c r="J46" s="161" t="e">
        <f>+E46/$E$56</f>
        <v>#DIV/0!</v>
      </c>
    </row>
    <row r="47" spans="1:10" x14ac:dyDescent="0.25">
      <c r="A47" s="493"/>
      <c r="B47" s="31" t="s">
        <v>26</v>
      </c>
      <c r="C47" s="126">
        <f>+Hoja1!C48</f>
        <v>0</v>
      </c>
      <c r="D47" s="126">
        <f>+Hoja1!D48</f>
        <v>0</v>
      </c>
      <c r="E47" s="126">
        <f>+Hoja1!E48</f>
        <v>0</v>
      </c>
      <c r="F47" s="157" t="e">
        <f t="shared" si="0"/>
        <v>#DIV/0!</v>
      </c>
      <c r="G47" s="157" t="e">
        <f t="shared" si="0"/>
        <v>#DIV/0!</v>
      </c>
      <c r="H47" s="161" t="e">
        <f t="shared" ref="H47:H55" si="5">+C47/$C$56</f>
        <v>#DIV/0!</v>
      </c>
      <c r="I47" s="161" t="e">
        <f t="shared" ref="I47:I56" si="6">+D47/$D$56</f>
        <v>#DIV/0!</v>
      </c>
      <c r="J47" s="161" t="e">
        <f t="shared" ref="J47:J55" si="7">+E47/$E$56</f>
        <v>#DIV/0!</v>
      </c>
    </row>
    <row r="48" spans="1:10" ht="28.5" x14ac:dyDescent="0.25">
      <c r="A48" s="493"/>
      <c r="B48" s="31" t="s">
        <v>27</v>
      </c>
      <c r="C48" s="126">
        <f>+Hoja1!C49</f>
        <v>0</v>
      </c>
      <c r="D48" s="126">
        <f>+Hoja1!D49</f>
        <v>0</v>
      </c>
      <c r="E48" s="126">
        <f>+Hoja1!E49</f>
        <v>0</v>
      </c>
      <c r="F48" s="157" t="e">
        <f t="shared" si="0"/>
        <v>#DIV/0!</v>
      </c>
      <c r="G48" s="157" t="e">
        <f t="shared" si="0"/>
        <v>#DIV/0!</v>
      </c>
      <c r="H48" s="161" t="e">
        <f t="shared" si="5"/>
        <v>#DIV/0!</v>
      </c>
      <c r="I48" s="161" t="e">
        <f t="shared" si="6"/>
        <v>#DIV/0!</v>
      </c>
      <c r="J48" s="161" t="e">
        <f t="shared" si="7"/>
        <v>#DIV/0!</v>
      </c>
    </row>
    <row r="49" spans="1:10" x14ac:dyDescent="0.25">
      <c r="A49" s="493"/>
      <c r="B49" s="31" t="s">
        <v>28</v>
      </c>
      <c r="C49" s="126">
        <f>+Hoja1!C50</f>
        <v>0</v>
      </c>
      <c r="D49" s="126">
        <f>+Hoja1!D50</f>
        <v>0</v>
      </c>
      <c r="E49" s="126">
        <f>+Hoja1!E50</f>
        <v>0</v>
      </c>
      <c r="F49" s="157" t="e">
        <f t="shared" si="0"/>
        <v>#DIV/0!</v>
      </c>
      <c r="G49" s="157" t="e">
        <f t="shared" si="0"/>
        <v>#DIV/0!</v>
      </c>
      <c r="H49" s="161" t="e">
        <f t="shared" si="5"/>
        <v>#DIV/0!</v>
      </c>
      <c r="I49" s="161" t="e">
        <f t="shared" si="6"/>
        <v>#DIV/0!</v>
      </c>
      <c r="J49" s="161" t="e">
        <f t="shared" si="7"/>
        <v>#DIV/0!</v>
      </c>
    </row>
    <row r="50" spans="1:10" x14ac:dyDescent="0.25">
      <c r="A50" s="494"/>
      <c r="B50" s="31" t="s">
        <v>29</v>
      </c>
      <c r="C50" s="126">
        <f>+Hoja1!C51</f>
        <v>0</v>
      </c>
      <c r="D50" s="126">
        <f>+Hoja1!D51</f>
        <v>0</v>
      </c>
      <c r="E50" s="126">
        <f>+Hoja1!E51</f>
        <v>0</v>
      </c>
      <c r="F50" s="157" t="e">
        <f t="shared" si="0"/>
        <v>#DIV/0!</v>
      </c>
      <c r="G50" s="157" t="e">
        <f t="shared" si="0"/>
        <v>#DIV/0!</v>
      </c>
      <c r="H50" s="161" t="e">
        <f t="shared" si="5"/>
        <v>#DIV/0!</v>
      </c>
      <c r="I50" s="161" t="e">
        <f t="shared" si="6"/>
        <v>#DIV/0!</v>
      </c>
      <c r="J50" s="161" t="e">
        <f t="shared" si="7"/>
        <v>#DIV/0!</v>
      </c>
    </row>
    <row r="51" spans="1:10" ht="28.5" x14ac:dyDescent="0.25">
      <c r="A51" s="32"/>
      <c r="B51" s="31" t="s">
        <v>30</v>
      </c>
      <c r="C51" s="33">
        <f>SUM(C46:C50)</f>
        <v>0</v>
      </c>
      <c r="D51" s="33">
        <f>SUM(D46:D50)</f>
        <v>0</v>
      </c>
      <c r="E51" s="33">
        <f>SUM(E46:E50)</f>
        <v>0</v>
      </c>
      <c r="F51" s="158" t="e">
        <f t="shared" si="0"/>
        <v>#DIV/0!</v>
      </c>
      <c r="G51" s="158" t="e">
        <f t="shared" si="0"/>
        <v>#DIV/0!</v>
      </c>
      <c r="H51" s="162" t="e">
        <f t="shared" si="5"/>
        <v>#DIV/0!</v>
      </c>
      <c r="I51" s="162" t="e">
        <f t="shared" si="6"/>
        <v>#DIV/0!</v>
      </c>
      <c r="J51" s="162" t="e">
        <f t="shared" si="7"/>
        <v>#DIV/0!</v>
      </c>
    </row>
    <row r="52" spans="1:10" ht="28.5" x14ac:dyDescent="0.25">
      <c r="A52" s="32"/>
      <c r="B52" s="31" t="s">
        <v>31</v>
      </c>
      <c r="C52" s="126">
        <f>+Hoja1!C53</f>
        <v>0</v>
      </c>
      <c r="D52" s="126">
        <f>+Hoja1!D53</f>
        <v>0</v>
      </c>
      <c r="E52" s="126">
        <f>+Hoja1!E53</f>
        <v>0</v>
      </c>
      <c r="F52" s="157" t="e">
        <f t="shared" si="0"/>
        <v>#DIV/0!</v>
      </c>
      <c r="G52" s="157" t="e">
        <f t="shared" si="0"/>
        <v>#DIV/0!</v>
      </c>
      <c r="H52" s="161" t="e">
        <f t="shared" si="5"/>
        <v>#DIV/0!</v>
      </c>
      <c r="I52" s="161" t="e">
        <f t="shared" si="6"/>
        <v>#DIV/0!</v>
      </c>
      <c r="J52" s="161" t="e">
        <f t="shared" si="7"/>
        <v>#DIV/0!</v>
      </c>
    </row>
    <row r="53" spans="1:10" x14ac:dyDescent="0.25">
      <c r="A53" s="32"/>
      <c r="B53" s="31" t="s">
        <v>32</v>
      </c>
      <c r="C53" s="33">
        <f>+C51+C52</f>
        <v>0</v>
      </c>
      <c r="D53" s="33">
        <f>+D51+D52</f>
        <v>0</v>
      </c>
      <c r="E53" s="33">
        <f>+E51+E52</f>
        <v>0</v>
      </c>
      <c r="F53" s="158" t="e">
        <f t="shared" si="0"/>
        <v>#DIV/0!</v>
      </c>
      <c r="G53" s="158" t="e">
        <f t="shared" si="0"/>
        <v>#DIV/0!</v>
      </c>
      <c r="H53" s="162" t="e">
        <f>+C53/$C$56</f>
        <v>#DIV/0!</v>
      </c>
      <c r="I53" s="162" t="e">
        <f t="shared" si="6"/>
        <v>#DIV/0!</v>
      </c>
      <c r="J53" s="162" t="e">
        <f t="shared" si="7"/>
        <v>#DIV/0!</v>
      </c>
    </row>
    <row r="54" spans="1:10" x14ac:dyDescent="0.25">
      <c r="A54" s="32"/>
      <c r="B54" s="31"/>
      <c r="C54" s="34"/>
      <c r="D54" s="35"/>
      <c r="E54" s="35"/>
      <c r="F54" s="159"/>
      <c r="G54" s="159"/>
      <c r="H54" s="160"/>
      <c r="I54" s="160"/>
      <c r="J54" s="160"/>
    </row>
    <row r="55" spans="1:10" x14ac:dyDescent="0.25">
      <c r="A55" s="32"/>
      <c r="B55" s="31" t="s">
        <v>33</v>
      </c>
      <c r="C55" s="33">
        <f>+C44-C53</f>
        <v>0</v>
      </c>
      <c r="D55" s="33">
        <f>+D44-D53</f>
        <v>0</v>
      </c>
      <c r="E55" s="33">
        <f>+E44-E53</f>
        <v>0</v>
      </c>
      <c r="F55" s="158" t="e">
        <f t="shared" si="0"/>
        <v>#DIV/0!</v>
      </c>
      <c r="G55" s="158" t="e">
        <f t="shared" si="0"/>
        <v>#DIV/0!</v>
      </c>
      <c r="H55" s="162" t="e">
        <f t="shared" si="5"/>
        <v>#DIV/0!</v>
      </c>
      <c r="I55" s="162" t="e">
        <f t="shared" si="6"/>
        <v>#DIV/0!</v>
      </c>
      <c r="J55" s="162" t="e">
        <f t="shared" si="7"/>
        <v>#DIV/0!</v>
      </c>
    </row>
    <row r="56" spans="1:10" ht="28.5" x14ac:dyDescent="0.25">
      <c r="A56" s="36"/>
      <c r="B56" s="31" t="s">
        <v>34</v>
      </c>
      <c r="C56" s="33">
        <f>+C53+C55</f>
        <v>0</v>
      </c>
      <c r="D56" s="33">
        <f>+D53+D55</f>
        <v>0</v>
      </c>
      <c r="E56" s="33">
        <f>+E53+E55</f>
        <v>0</v>
      </c>
      <c r="F56" s="158" t="e">
        <f t="shared" si="0"/>
        <v>#DIV/0!</v>
      </c>
      <c r="G56" s="158" t="e">
        <f t="shared" si="0"/>
        <v>#DIV/0!</v>
      </c>
      <c r="H56" s="162" t="e">
        <f>+C56/$C$56</f>
        <v>#DIV/0!</v>
      </c>
      <c r="I56" s="162" t="e">
        <f t="shared" si="6"/>
        <v>#DIV/0!</v>
      </c>
      <c r="J56" s="162" t="e">
        <f>+E56/$E$56</f>
        <v>#DIV/0!</v>
      </c>
    </row>
    <row r="58" spans="1:10" ht="15.75" thickBot="1" x14ac:dyDescent="0.3"/>
    <row r="59" spans="1:10" ht="15.75" thickBot="1" x14ac:dyDescent="0.3">
      <c r="A59" s="508" t="s">
        <v>147</v>
      </c>
      <c r="B59" s="509"/>
      <c r="C59" s="509"/>
      <c r="D59" s="509"/>
      <c r="E59" s="510"/>
      <c r="F59" s="475" t="s">
        <v>148</v>
      </c>
      <c r="G59" s="476"/>
      <c r="H59" s="475" t="s">
        <v>199</v>
      </c>
      <c r="I59" s="476"/>
    </row>
    <row r="60" spans="1:10" x14ac:dyDescent="0.25">
      <c r="A60" s="504" t="s">
        <v>149</v>
      </c>
      <c r="B60" s="505"/>
      <c r="C60" s="477" t="s">
        <v>150</v>
      </c>
      <c r="D60" s="479" t="s">
        <v>151</v>
      </c>
      <c r="E60" s="481" t="s">
        <v>152</v>
      </c>
      <c r="F60" s="483" t="s">
        <v>103</v>
      </c>
      <c r="G60" s="485" t="s">
        <v>153</v>
      </c>
      <c r="H60" s="483" t="s">
        <v>103</v>
      </c>
      <c r="I60" s="485" t="s">
        <v>153</v>
      </c>
    </row>
    <row r="61" spans="1:10" ht="15.75" thickBot="1" x14ac:dyDescent="0.3">
      <c r="A61" s="506" t="s">
        <v>13</v>
      </c>
      <c r="B61" s="507"/>
      <c r="C61" s="478"/>
      <c r="D61" s="480"/>
      <c r="E61" s="482"/>
      <c r="F61" s="484"/>
      <c r="G61" s="486"/>
      <c r="H61" s="484"/>
      <c r="I61" s="486"/>
    </row>
    <row r="62" spans="1:10" ht="17.25" x14ac:dyDescent="0.25">
      <c r="A62" s="242">
        <f>+E32</f>
        <v>0</v>
      </c>
      <c r="B62" s="243">
        <f>+E34</f>
        <v>0</v>
      </c>
      <c r="C62" s="249" t="e">
        <f>+E44/E53</f>
        <v>#DIV/0!</v>
      </c>
      <c r="D62" s="228" t="e">
        <f>+E42/E51</f>
        <v>#DIV/0!</v>
      </c>
      <c r="E62" s="230" t="e">
        <f>+E53/E55</f>
        <v>#DIV/0!</v>
      </c>
      <c r="F62" s="144">
        <f>+E42-E51</f>
        <v>0</v>
      </c>
      <c r="G62" s="154"/>
      <c r="H62" s="144">
        <f>+F62-E40</f>
        <v>0</v>
      </c>
      <c r="I62" s="154"/>
    </row>
    <row r="63" spans="1:10" x14ac:dyDescent="0.25">
      <c r="A63" s="244">
        <f>+D32</f>
        <v>0</v>
      </c>
      <c r="B63" s="245">
        <f>+D34</f>
        <v>0</v>
      </c>
      <c r="C63" s="250" t="e">
        <f>+D44/D53</f>
        <v>#DIV/0!</v>
      </c>
      <c r="D63" s="229" t="e">
        <f>+D42/D51</f>
        <v>#DIV/0!</v>
      </c>
      <c r="E63" s="231" t="e">
        <f>+D53/D55</f>
        <v>#DIV/0!</v>
      </c>
      <c r="F63" s="145">
        <f>+D42-D51</f>
        <v>0</v>
      </c>
      <c r="G63" s="155" t="e">
        <f>+F63/F62-1</f>
        <v>#DIV/0!</v>
      </c>
      <c r="H63" s="145">
        <f>+F63-D40</f>
        <v>0</v>
      </c>
      <c r="I63" s="155" t="e">
        <f>+H63/H62-1</f>
        <v>#DIV/0!</v>
      </c>
    </row>
    <row r="64" spans="1:10" ht="15.75" thickBot="1" x14ac:dyDescent="0.3">
      <c r="A64" s="511" t="str">
        <f ca="1">+C31</f>
        <v>Situación al 
28/04/2023 (2)</v>
      </c>
      <c r="B64" s="512"/>
      <c r="C64" s="225" t="e">
        <f>+C44/C53</f>
        <v>#DIV/0!</v>
      </c>
      <c r="D64" s="226" t="e">
        <f>+C42/C51</f>
        <v>#DIV/0!</v>
      </c>
      <c r="E64" s="227" t="e">
        <f>+C53/C55</f>
        <v>#DIV/0!</v>
      </c>
      <c r="F64" s="146">
        <f>+C42-C51</f>
        <v>0</v>
      </c>
      <c r="G64" s="156" t="e">
        <f>+F64/F63-1</f>
        <v>#DIV/0!</v>
      </c>
      <c r="H64" s="146">
        <f>+F64-C40</f>
        <v>0</v>
      </c>
      <c r="I64" s="156" t="e">
        <f>+H64/H63-1</f>
        <v>#DIV/0!</v>
      </c>
    </row>
    <row r="66" spans="1:13" s="44" customFormat="1" ht="24" x14ac:dyDescent="0.25">
      <c r="A66" s="385" t="s">
        <v>215</v>
      </c>
      <c r="B66" s="385"/>
      <c r="C66" s="385"/>
      <c r="D66" s="385"/>
      <c r="E66" s="385"/>
      <c r="F66" s="385"/>
      <c r="G66" s="385"/>
      <c r="H66" s="385"/>
      <c r="I66" s="385"/>
      <c r="J66" s="179"/>
      <c r="K66" s="46"/>
      <c r="L66" s="46"/>
      <c r="M66" s="46"/>
    </row>
    <row r="68" spans="1:13" ht="25.5" x14ac:dyDescent="0.25">
      <c r="A68" s="164" t="s">
        <v>79</v>
      </c>
      <c r="B68" s="165" t="s">
        <v>160</v>
      </c>
      <c r="C68" s="520" t="s">
        <v>81</v>
      </c>
      <c r="D68" s="521"/>
      <c r="E68" s="523" t="s">
        <v>80</v>
      </c>
      <c r="F68" s="523"/>
      <c r="G68" s="523" t="s">
        <v>81</v>
      </c>
      <c r="H68" s="523"/>
      <c r="I68" s="523"/>
      <c r="J68" s="523"/>
    </row>
    <row r="69" spans="1:13" ht="30.75" customHeight="1" x14ac:dyDescent="0.25">
      <c r="A69" s="522" t="s">
        <v>97</v>
      </c>
      <c r="B69" s="165" t="s">
        <v>103</v>
      </c>
      <c r="C69" s="164" t="s">
        <v>82</v>
      </c>
      <c r="D69" s="166" t="s">
        <v>83</v>
      </c>
      <c r="E69" s="523"/>
      <c r="F69" s="523"/>
      <c r="G69" s="524" t="s">
        <v>156</v>
      </c>
      <c r="H69" s="524"/>
      <c r="I69" s="524" t="s">
        <v>157</v>
      </c>
      <c r="J69" s="524"/>
    </row>
    <row r="70" spans="1:13" ht="38.25" x14ac:dyDescent="0.25">
      <c r="A70" s="522"/>
      <c r="B70" s="167" t="s">
        <v>104</v>
      </c>
      <c r="C70" s="359">
        <f>+Hoja1!C135</f>
        <v>0</v>
      </c>
      <c r="D70" s="360">
        <f>+Hoja1!D135</f>
        <v>0</v>
      </c>
      <c r="E70" s="168" t="s">
        <v>158</v>
      </c>
      <c r="F70" s="168" t="s">
        <v>159</v>
      </c>
      <c r="G70" s="168" t="s">
        <v>158</v>
      </c>
      <c r="H70" s="168" t="s">
        <v>159</v>
      </c>
      <c r="I70" s="168" t="s">
        <v>158</v>
      </c>
      <c r="J70" s="168" t="s">
        <v>159</v>
      </c>
    </row>
    <row r="71" spans="1:13" x14ac:dyDescent="0.25">
      <c r="A71" s="163" t="str">
        <f ca="1">+Hoja1!A136</f>
        <v>Abril de 2023</v>
      </c>
      <c r="B71" s="362">
        <f>+Hoja1!B136</f>
        <v>0</v>
      </c>
      <c r="C71" s="361">
        <f>+Hoja1!C136</f>
        <v>0</v>
      </c>
      <c r="D71" s="361">
        <f>+Hoja1!D136</f>
        <v>0</v>
      </c>
      <c r="E71" s="169" t="e">
        <f>(B71/B72)-1</f>
        <v>#DIV/0!</v>
      </c>
      <c r="F71" s="169" t="e">
        <f>(B71/B83)-1</f>
        <v>#DIV/0!</v>
      </c>
      <c r="G71" s="169" t="e">
        <f>(C71/C72)-1</f>
        <v>#DIV/0!</v>
      </c>
      <c r="H71" s="169" t="e">
        <f>(C71/C83)-1</f>
        <v>#DIV/0!</v>
      </c>
      <c r="I71" s="169" t="e">
        <f>(D71/D72)-1</f>
        <v>#DIV/0!</v>
      </c>
      <c r="J71" s="170" t="e">
        <f>(D71/D83)-1</f>
        <v>#DIV/0!</v>
      </c>
      <c r="K71" s="247"/>
    </row>
    <row r="72" spans="1:13" x14ac:dyDescent="0.25">
      <c r="A72" s="163" t="str">
        <f ca="1">+Hoja1!A137</f>
        <v>Marzo de 2023</v>
      </c>
      <c r="B72" s="362">
        <f>+Hoja1!B137</f>
        <v>0</v>
      </c>
      <c r="C72" s="361">
        <f>+Hoja1!C137</f>
        <v>0</v>
      </c>
      <c r="D72" s="361">
        <f>+Hoja1!D137</f>
        <v>0</v>
      </c>
      <c r="E72" s="169" t="e">
        <f t="shared" ref="E72:E93" si="8">(B72/B73)-1</f>
        <v>#DIV/0!</v>
      </c>
      <c r="F72" s="169" t="e">
        <f t="shared" ref="F72:F82" si="9">(B72/B84)-1</f>
        <v>#DIV/0!</v>
      </c>
      <c r="G72" s="169" t="e">
        <f>(C72/C73)-1</f>
        <v>#DIV/0!</v>
      </c>
      <c r="H72" s="169" t="e">
        <f t="shared" ref="H72:H82" si="10">(C72/C84)-1</f>
        <v>#DIV/0!</v>
      </c>
      <c r="I72" s="169" t="e">
        <f t="shared" ref="I72:I93" si="11">(D72/D73)-1</f>
        <v>#DIV/0!</v>
      </c>
      <c r="J72" s="170" t="e">
        <f t="shared" ref="J72:J82" si="12">(D72/D84)-1</f>
        <v>#DIV/0!</v>
      </c>
      <c r="K72" s="248"/>
    </row>
    <row r="73" spans="1:13" x14ac:dyDescent="0.25">
      <c r="A73" s="163" t="str">
        <f ca="1">+Hoja1!A138</f>
        <v>Febrero de 2023</v>
      </c>
      <c r="B73" s="362">
        <f>+Hoja1!B138</f>
        <v>0</v>
      </c>
      <c r="C73" s="361">
        <f>+Hoja1!C138</f>
        <v>0</v>
      </c>
      <c r="D73" s="361">
        <f>+Hoja1!D138</f>
        <v>0</v>
      </c>
      <c r="E73" s="169" t="e">
        <f t="shared" si="8"/>
        <v>#DIV/0!</v>
      </c>
      <c r="F73" s="169" t="e">
        <f t="shared" si="9"/>
        <v>#DIV/0!</v>
      </c>
      <c r="G73" s="169" t="e">
        <f>(C73/C74)-1</f>
        <v>#DIV/0!</v>
      </c>
      <c r="H73" s="169" t="e">
        <f t="shared" si="10"/>
        <v>#DIV/0!</v>
      </c>
      <c r="I73" s="169" t="e">
        <f t="shared" si="11"/>
        <v>#DIV/0!</v>
      </c>
      <c r="J73" s="170" t="e">
        <f t="shared" si="12"/>
        <v>#DIV/0!</v>
      </c>
    </row>
    <row r="74" spans="1:13" x14ac:dyDescent="0.25">
      <c r="A74" s="163" t="str">
        <f ca="1">+Hoja1!A139</f>
        <v>Enero de 2023</v>
      </c>
      <c r="B74" s="362">
        <f>+Hoja1!B139</f>
        <v>0</v>
      </c>
      <c r="C74" s="361">
        <f>+Hoja1!C139</f>
        <v>0</v>
      </c>
      <c r="D74" s="361">
        <f>+Hoja1!D139</f>
        <v>0</v>
      </c>
      <c r="E74" s="169" t="e">
        <f t="shared" si="8"/>
        <v>#DIV/0!</v>
      </c>
      <c r="F74" s="169" t="e">
        <f t="shared" si="9"/>
        <v>#DIV/0!</v>
      </c>
      <c r="G74" s="169" t="e">
        <f t="shared" ref="G74:G93" si="13">(C74/C75)-1</f>
        <v>#DIV/0!</v>
      </c>
      <c r="H74" s="169" t="e">
        <f t="shared" si="10"/>
        <v>#DIV/0!</v>
      </c>
      <c r="I74" s="169" t="e">
        <f t="shared" si="11"/>
        <v>#DIV/0!</v>
      </c>
      <c r="J74" s="170" t="e">
        <f t="shared" si="12"/>
        <v>#DIV/0!</v>
      </c>
    </row>
    <row r="75" spans="1:13" x14ac:dyDescent="0.25">
      <c r="A75" s="163" t="str">
        <f ca="1">+Hoja1!A140</f>
        <v>Diciembre de 2022</v>
      </c>
      <c r="B75" s="362">
        <f>+Hoja1!B140</f>
        <v>0</v>
      </c>
      <c r="C75" s="361">
        <f>+Hoja1!C140</f>
        <v>0</v>
      </c>
      <c r="D75" s="361">
        <f>+Hoja1!D140</f>
        <v>0</v>
      </c>
      <c r="E75" s="169" t="e">
        <f t="shared" si="8"/>
        <v>#DIV/0!</v>
      </c>
      <c r="F75" s="169" t="e">
        <f t="shared" si="9"/>
        <v>#DIV/0!</v>
      </c>
      <c r="G75" s="169" t="e">
        <f t="shared" si="13"/>
        <v>#DIV/0!</v>
      </c>
      <c r="H75" s="169" t="e">
        <f t="shared" si="10"/>
        <v>#DIV/0!</v>
      </c>
      <c r="I75" s="169" t="e">
        <f t="shared" si="11"/>
        <v>#DIV/0!</v>
      </c>
      <c r="J75" s="170" t="e">
        <f t="shared" si="12"/>
        <v>#DIV/0!</v>
      </c>
    </row>
    <row r="76" spans="1:13" x14ac:dyDescent="0.25">
      <c r="A76" s="163" t="str">
        <f ca="1">+Hoja1!A141</f>
        <v>Noviembre de 2022</v>
      </c>
      <c r="B76" s="362">
        <f>+Hoja1!B141</f>
        <v>0</v>
      </c>
      <c r="C76" s="361">
        <f>+Hoja1!C141</f>
        <v>0</v>
      </c>
      <c r="D76" s="361">
        <f>+Hoja1!D141</f>
        <v>0</v>
      </c>
      <c r="E76" s="169" t="e">
        <f>(B76/B77)-1</f>
        <v>#DIV/0!</v>
      </c>
      <c r="F76" s="169" t="e">
        <f t="shared" si="9"/>
        <v>#DIV/0!</v>
      </c>
      <c r="G76" s="169" t="e">
        <f t="shared" si="13"/>
        <v>#DIV/0!</v>
      </c>
      <c r="H76" s="169" t="e">
        <f t="shared" si="10"/>
        <v>#DIV/0!</v>
      </c>
      <c r="I76" s="169" t="e">
        <f t="shared" si="11"/>
        <v>#DIV/0!</v>
      </c>
      <c r="J76" s="170" t="e">
        <f t="shared" si="12"/>
        <v>#DIV/0!</v>
      </c>
    </row>
    <row r="77" spans="1:13" x14ac:dyDescent="0.25">
      <c r="A77" s="163" t="str">
        <f ca="1">+Hoja1!A142</f>
        <v>Octubre de 2022</v>
      </c>
      <c r="B77" s="362">
        <f>+Hoja1!B142</f>
        <v>0</v>
      </c>
      <c r="C77" s="361">
        <f>+Hoja1!C142</f>
        <v>0</v>
      </c>
      <c r="D77" s="361">
        <f>+Hoja1!D142</f>
        <v>0</v>
      </c>
      <c r="E77" s="169" t="e">
        <f t="shared" si="8"/>
        <v>#DIV/0!</v>
      </c>
      <c r="F77" s="169" t="e">
        <f t="shared" si="9"/>
        <v>#DIV/0!</v>
      </c>
      <c r="G77" s="169" t="e">
        <f t="shared" si="13"/>
        <v>#DIV/0!</v>
      </c>
      <c r="H77" s="169" t="e">
        <f t="shared" si="10"/>
        <v>#DIV/0!</v>
      </c>
      <c r="I77" s="169" t="e">
        <f t="shared" si="11"/>
        <v>#DIV/0!</v>
      </c>
      <c r="J77" s="170" t="e">
        <f t="shared" si="12"/>
        <v>#DIV/0!</v>
      </c>
    </row>
    <row r="78" spans="1:13" x14ac:dyDescent="0.25">
      <c r="A78" s="163" t="str">
        <f ca="1">+Hoja1!A143</f>
        <v>Septiembre de 2022</v>
      </c>
      <c r="B78" s="362">
        <f>+Hoja1!B143</f>
        <v>0</v>
      </c>
      <c r="C78" s="361">
        <f>+Hoja1!C143</f>
        <v>0</v>
      </c>
      <c r="D78" s="361">
        <f>+Hoja1!D143</f>
        <v>0</v>
      </c>
      <c r="E78" s="169" t="e">
        <f t="shared" si="8"/>
        <v>#DIV/0!</v>
      </c>
      <c r="F78" s="169" t="e">
        <f t="shared" si="9"/>
        <v>#DIV/0!</v>
      </c>
      <c r="G78" s="169" t="e">
        <f t="shared" si="13"/>
        <v>#DIV/0!</v>
      </c>
      <c r="H78" s="169" t="e">
        <f t="shared" si="10"/>
        <v>#DIV/0!</v>
      </c>
      <c r="I78" s="169" t="e">
        <f t="shared" si="11"/>
        <v>#DIV/0!</v>
      </c>
      <c r="J78" s="170" t="e">
        <f t="shared" si="12"/>
        <v>#DIV/0!</v>
      </c>
    </row>
    <row r="79" spans="1:13" x14ac:dyDescent="0.25">
      <c r="A79" s="163" t="str">
        <f ca="1">+Hoja1!A144</f>
        <v>Agosto de 2022</v>
      </c>
      <c r="B79" s="362">
        <f>+Hoja1!B144</f>
        <v>0</v>
      </c>
      <c r="C79" s="361">
        <f>+Hoja1!C144</f>
        <v>0</v>
      </c>
      <c r="D79" s="361">
        <f>+Hoja1!D144</f>
        <v>0</v>
      </c>
      <c r="E79" s="169" t="e">
        <f t="shared" si="8"/>
        <v>#DIV/0!</v>
      </c>
      <c r="F79" s="169" t="e">
        <f t="shared" si="9"/>
        <v>#DIV/0!</v>
      </c>
      <c r="G79" s="169" t="e">
        <f t="shared" si="13"/>
        <v>#DIV/0!</v>
      </c>
      <c r="H79" s="169" t="e">
        <f t="shared" si="10"/>
        <v>#DIV/0!</v>
      </c>
      <c r="I79" s="169" t="e">
        <f t="shared" si="11"/>
        <v>#DIV/0!</v>
      </c>
      <c r="J79" s="170" t="e">
        <f t="shared" si="12"/>
        <v>#DIV/0!</v>
      </c>
    </row>
    <row r="80" spans="1:13" x14ac:dyDescent="0.25">
      <c r="A80" s="163" t="str">
        <f ca="1">+Hoja1!A145</f>
        <v>Julio de 2022</v>
      </c>
      <c r="B80" s="362">
        <f>+Hoja1!B145</f>
        <v>0</v>
      </c>
      <c r="C80" s="361">
        <f>+Hoja1!C145</f>
        <v>0</v>
      </c>
      <c r="D80" s="361">
        <f>+Hoja1!D145</f>
        <v>0</v>
      </c>
      <c r="E80" s="169" t="e">
        <f t="shared" si="8"/>
        <v>#DIV/0!</v>
      </c>
      <c r="F80" s="169" t="e">
        <f t="shared" si="9"/>
        <v>#DIV/0!</v>
      </c>
      <c r="G80" s="169" t="e">
        <f t="shared" si="13"/>
        <v>#DIV/0!</v>
      </c>
      <c r="H80" s="169" t="e">
        <f t="shared" si="10"/>
        <v>#DIV/0!</v>
      </c>
      <c r="I80" s="169" t="e">
        <f t="shared" si="11"/>
        <v>#DIV/0!</v>
      </c>
      <c r="J80" s="170" t="e">
        <f t="shared" si="12"/>
        <v>#DIV/0!</v>
      </c>
    </row>
    <row r="81" spans="1:13" x14ac:dyDescent="0.25">
      <c r="A81" s="163" t="str">
        <f ca="1">+Hoja1!A146</f>
        <v>Junio de 2022</v>
      </c>
      <c r="B81" s="362">
        <f>+Hoja1!B146</f>
        <v>0</v>
      </c>
      <c r="C81" s="361">
        <f>+Hoja1!C146</f>
        <v>0</v>
      </c>
      <c r="D81" s="361">
        <f>+Hoja1!D146</f>
        <v>0</v>
      </c>
      <c r="E81" s="169" t="e">
        <f t="shared" si="8"/>
        <v>#DIV/0!</v>
      </c>
      <c r="F81" s="169" t="e">
        <f t="shared" si="9"/>
        <v>#DIV/0!</v>
      </c>
      <c r="G81" s="169" t="e">
        <f t="shared" si="13"/>
        <v>#DIV/0!</v>
      </c>
      <c r="H81" s="169" t="e">
        <f t="shared" si="10"/>
        <v>#DIV/0!</v>
      </c>
      <c r="I81" s="169" t="e">
        <f t="shared" si="11"/>
        <v>#DIV/0!</v>
      </c>
      <c r="J81" s="170" t="e">
        <f t="shared" si="12"/>
        <v>#DIV/0!</v>
      </c>
    </row>
    <row r="82" spans="1:13" x14ac:dyDescent="0.25">
      <c r="A82" s="163" t="str">
        <f ca="1">+Hoja1!A147</f>
        <v>Mayo de 2022</v>
      </c>
      <c r="B82" s="362">
        <f>+Hoja1!B147</f>
        <v>0</v>
      </c>
      <c r="C82" s="361">
        <f>+Hoja1!C147</f>
        <v>0</v>
      </c>
      <c r="D82" s="361">
        <f>+Hoja1!D147</f>
        <v>0</v>
      </c>
      <c r="E82" s="169" t="e">
        <f t="shared" si="8"/>
        <v>#DIV/0!</v>
      </c>
      <c r="F82" s="169" t="e">
        <f t="shared" si="9"/>
        <v>#DIV/0!</v>
      </c>
      <c r="G82" s="169" t="e">
        <f t="shared" si="13"/>
        <v>#DIV/0!</v>
      </c>
      <c r="H82" s="169" t="e">
        <f t="shared" si="10"/>
        <v>#DIV/0!</v>
      </c>
      <c r="I82" s="169" t="e">
        <f t="shared" si="11"/>
        <v>#DIV/0!</v>
      </c>
      <c r="J82" s="170" t="e">
        <f t="shared" si="12"/>
        <v>#DIV/0!</v>
      </c>
    </row>
    <row r="83" spans="1:13" x14ac:dyDescent="0.25">
      <c r="A83" s="163" t="str">
        <f ca="1">+Hoja1!A148</f>
        <v>Abril de 2022</v>
      </c>
      <c r="B83" s="362">
        <f>+Hoja1!B148</f>
        <v>0</v>
      </c>
      <c r="C83" s="361">
        <f>+Hoja1!C148</f>
        <v>0</v>
      </c>
      <c r="D83" s="361">
        <f>+Hoja1!D148</f>
        <v>0</v>
      </c>
      <c r="E83" s="169" t="e">
        <f t="shared" si="8"/>
        <v>#DIV/0!</v>
      </c>
      <c r="F83" s="171"/>
      <c r="G83" s="169" t="e">
        <f t="shared" si="13"/>
        <v>#DIV/0!</v>
      </c>
      <c r="H83" s="172"/>
      <c r="I83" s="169" t="e">
        <f t="shared" si="11"/>
        <v>#DIV/0!</v>
      </c>
      <c r="J83" s="173"/>
    </row>
    <row r="84" spans="1:13" x14ac:dyDescent="0.25">
      <c r="A84" s="163" t="str">
        <f ca="1">+Hoja1!A149</f>
        <v>Marzo de 2022</v>
      </c>
      <c r="B84" s="362">
        <f>+Hoja1!B149</f>
        <v>0</v>
      </c>
      <c r="C84" s="361">
        <f>+Hoja1!C149</f>
        <v>0</v>
      </c>
      <c r="D84" s="361">
        <f>+Hoja1!D149</f>
        <v>0</v>
      </c>
      <c r="E84" s="169" t="e">
        <f t="shared" si="8"/>
        <v>#DIV/0!</v>
      </c>
      <c r="F84" s="171"/>
      <c r="G84" s="169" t="e">
        <f t="shared" si="13"/>
        <v>#DIV/0!</v>
      </c>
      <c r="H84" s="172"/>
      <c r="I84" s="169" t="e">
        <f t="shared" si="11"/>
        <v>#DIV/0!</v>
      </c>
      <c r="J84" s="173"/>
    </row>
    <row r="85" spans="1:13" x14ac:dyDescent="0.25">
      <c r="A85" s="163" t="str">
        <f ca="1">+Hoja1!A150</f>
        <v>Febrero de 2022</v>
      </c>
      <c r="B85" s="362">
        <f>+Hoja1!B150</f>
        <v>0</v>
      </c>
      <c r="C85" s="361">
        <f>+Hoja1!C150</f>
        <v>0</v>
      </c>
      <c r="D85" s="361">
        <f>+Hoja1!D150</f>
        <v>0</v>
      </c>
      <c r="E85" s="169" t="e">
        <f t="shared" si="8"/>
        <v>#DIV/0!</v>
      </c>
      <c r="F85" s="171"/>
      <c r="G85" s="169" t="e">
        <f t="shared" si="13"/>
        <v>#DIV/0!</v>
      </c>
      <c r="H85" s="172"/>
      <c r="I85" s="169" t="e">
        <f t="shared" si="11"/>
        <v>#DIV/0!</v>
      </c>
      <c r="J85" s="173"/>
    </row>
    <row r="86" spans="1:13" x14ac:dyDescent="0.25">
      <c r="A86" s="163" t="str">
        <f ca="1">+Hoja1!A151</f>
        <v>Enero de 2022</v>
      </c>
      <c r="B86" s="362">
        <f>+Hoja1!B151</f>
        <v>0</v>
      </c>
      <c r="C86" s="361">
        <f>+Hoja1!C151</f>
        <v>0</v>
      </c>
      <c r="D86" s="361">
        <f>+Hoja1!D151</f>
        <v>0</v>
      </c>
      <c r="E86" s="169" t="e">
        <f t="shared" si="8"/>
        <v>#DIV/0!</v>
      </c>
      <c r="F86" s="171"/>
      <c r="G86" s="169" t="e">
        <f t="shared" si="13"/>
        <v>#DIV/0!</v>
      </c>
      <c r="H86" s="172"/>
      <c r="I86" s="169" t="e">
        <f t="shared" si="11"/>
        <v>#DIV/0!</v>
      </c>
      <c r="J86" s="173"/>
    </row>
    <row r="87" spans="1:13" x14ac:dyDescent="0.25">
      <c r="A87" s="163" t="str">
        <f ca="1">+Hoja1!A152</f>
        <v>Diciembre de 2021</v>
      </c>
      <c r="B87" s="362">
        <f>+Hoja1!B152</f>
        <v>0</v>
      </c>
      <c r="C87" s="361">
        <f>+Hoja1!C152</f>
        <v>0</v>
      </c>
      <c r="D87" s="361">
        <f>+Hoja1!D152</f>
        <v>0</v>
      </c>
      <c r="E87" s="169" t="e">
        <f t="shared" si="8"/>
        <v>#DIV/0!</v>
      </c>
      <c r="F87" s="171"/>
      <c r="G87" s="169" t="e">
        <f t="shared" si="13"/>
        <v>#DIV/0!</v>
      </c>
      <c r="H87" s="172"/>
      <c r="I87" s="169" t="e">
        <f t="shared" si="11"/>
        <v>#DIV/0!</v>
      </c>
      <c r="J87" s="173"/>
    </row>
    <row r="88" spans="1:13" x14ac:dyDescent="0.25">
      <c r="A88" s="163" t="str">
        <f ca="1">+Hoja1!A153</f>
        <v>Noviembre de 2021</v>
      </c>
      <c r="B88" s="362">
        <f>+Hoja1!B153</f>
        <v>0</v>
      </c>
      <c r="C88" s="361">
        <f>+Hoja1!C153</f>
        <v>0</v>
      </c>
      <c r="D88" s="361">
        <f>+Hoja1!D153</f>
        <v>0</v>
      </c>
      <c r="E88" s="169" t="e">
        <f t="shared" si="8"/>
        <v>#DIV/0!</v>
      </c>
      <c r="F88" s="171"/>
      <c r="G88" s="169" t="e">
        <f t="shared" si="13"/>
        <v>#DIV/0!</v>
      </c>
      <c r="H88" s="172"/>
      <c r="I88" s="169" t="e">
        <f t="shared" si="11"/>
        <v>#DIV/0!</v>
      </c>
      <c r="J88" s="173"/>
    </row>
    <row r="89" spans="1:13" x14ac:dyDescent="0.25">
      <c r="A89" s="163" t="str">
        <f ca="1">+Hoja1!A154</f>
        <v>Octubre de 2021</v>
      </c>
      <c r="B89" s="362">
        <f>+Hoja1!B154</f>
        <v>0</v>
      </c>
      <c r="C89" s="361">
        <f>+Hoja1!C154</f>
        <v>0</v>
      </c>
      <c r="D89" s="361">
        <f>+Hoja1!D154</f>
        <v>0</v>
      </c>
      <c r="E89" s="169" t="e">
        <f t="shared" si="8"/>
        <v>#DIV/0!</v>
      </c>
      <c r="F89" s="171"/>
      <c r="G89" s="169" t="e">
        <f t="shared" si="13"/>
        <v>#DIV/0!</v>
      </c>
      <c r="H89" s="172"/>
      <c r="I89" s="169" t="e">
        <f t="shared" si="11"/>
        <v>#DIV/0!</v>
      </c>
      <c r="J89" s="173"/>
    </row>
    <row r="90" spans="1:13" x14ac:dyDescent="0.25">
      <c r="A90" s="163" t="str">
        <f ca="1">+Hoja1!A155</f>
        <v>Septiembre de 2021</v>
      </c>
      <c r="B90" s="362">
        <f>+Hoja1!B155</f>
        <v>0</v>
      </c>
      <c r="C90" s="361">
        <f>+Hoja1!C155</f>
        <v>0</v>
      </c>
      <c r="D90" s="361">
        <f>+Hoja1!D155</f>
        <v>0</v>
      </c>
      <c r="E90" s="169" t="e">
        <f t="shared" si="8"/>
        <v>#DIV/0!</v>
      </c>
      <c r="F90" s="171"/>
      <c r="G90" s="169" t="e">
        <f t="shared" si="13"/>
        <v>#DIV/0!</v>
      </c>
      <c r="H90" s="172"/>
      <c r="I90" s="169" t="e">
        <f t="shared" si="11"/>
        <v>#DIV/0!</v>
      </c>
      <c r="J90" s="173"/>
    </row>
    <row r="91" spans="1:13" x14ac:dyDescent="0.25">
      <c r="A91" s="163" t="str">
        <f ca="1">+Hoja1!A156</f>
        <v>Agosto de 2021</v>
      </c>
      <c r="B91" s="362">
        <f>+Hoja1!B156</f>
        <v>0</v>
      </c>
      <c r="C91" s="361">
        <f>+Hoja1!C156</f>
        <v>0</v>
      </c>
      <c r="D91" s="361">
        <f>+Hoja1!D156</f>
        <v>0</v>
      </c>
      <c r="E91" s="169" t="e">
        <f t="shared" si="8"/>
        <v>#DIV/0!</v>
      </c>
      <c r="F91" s="171"/>
      <c r="G91" s="169" t="e">
        <f t="shared" si="13"/>
        <v>#DIV/0!</v>
      </c>
      <c r="H91" s="172"/>
      <c r="I91" s="169" t="e">
        <f t="shared" si="11"/>
        <v>#DIV/0!</v>
      </c>
      <c r="J91" s="173"/>
    </row>
    <row r="92" spans="1:13" x14ac:dyDescent="0.25">
      <c r="A92" s="163" t="str">
        <f ca="1">+Hoja1!A157</f>
        <v>Julio de 2021</v>
      </c>
      <c r="B92" s="362">
        <f>+Hoja1!B157</f>
        <v>0</v>
      </c>
      <c r="C92" s="361">
        <f>+Hoja1!C157</f>
        <v>0</v>
      </c>
      <c r="D92" s="361">
        <f>+Hoja1!D157</f>
        <v>0</v>
      </c>
      <c r="E92" s="169" t="e">
        <f t="shared" si="8"/>
        <v>#DIV/0!</v>
      </c>
      <c r="F92" s="171"/>
      <c r="G92" s="169" t="e">
        <f t="shared" si="13"/>
        <v>#DIV/0!</v>
      </c>
      <c r="H92" s="172"/>
      <c r="I92" s="169" t="e">
        <f t="shared" si="11"/>
        <v>#DIV/0!</v>
      </c>
      <c r="J92" s="173"/>
    </row>
    <row r="93" spans="1:13" x14ac:dyDescent="0.25">
      <c r="A93" s="163" t="str">
        <f ca="1">+Hoja1!A158</f>
        <v>Junio de 2021</v>
      </c>
      <c r="B93" s="362">
        <f>+Hoja1!B158</f>
        <v>0</v>
      </c>
      <c r="C93" s="361">
        <f>+Hoja1!C158</f>
        <v>0</v>
      </c>
      <c r="D93" s="361">
        <f>+Hoja1!D158</f>
        <v>0</v>
      </c>
      <c r="E93" s="169" t="e">
        <f t="shared" si="8"/>
        <v>#DIV/0!</v>
      </c>
      <c r="F93" s="171"/>
      <c r="G93" s="169" t="e">
        <f t="shared" si="13"/>
        <v>#DIV/0!</v>
      </c>
      <c r="H93" s="172"/>
      <c r="I93" s="169" t="e">
        <f t="shared" si="11"/>
        <v>#DIV/0!</v>
      </c>
      <c r="J93" s="173"/>
    </row>
    <row r="94" spans="1:13" ht="15.75" thickBot="1" x14ac:dyDescent="0.3">
      <c r="A94" s="163" t="str">
        <f ca="1">+Hoja1!A159</f>
        <v>Mayo de 2021</v>
      </c>
      <c r="B94" s="362">
        <f>+Hoja1!B159</f>
        <v>0</v>
      </c>
      <c r="C94" s="361">
        <f>+Hoja1!C159</f>
        <v>0</v>
      </c>
      <c r="D94" s="361">
        <f>+Hoja1!D159</f>
        <v>0</v>
      </c>
      <c r="E94" s="171"/>
      <c r="F94" s="171"/>
      <c r="G94" s="174"/>
      <c r="H94" s="174"/>
      <c r="I94" s="174"/>
      <c r="J94" s="175"/>
    </row>
    <row r="96" spans="1:13" s="44" customFormat="1" ht="24" customHeight="1" x14ac:dyDescent="0.25">
      <c r="A96" s="385" t="s">
        <v>216</v>
      </c>
      <c r="B96" s="385"/>
      <c r="C96" s="385"/>
      <c r="D96" s="385"/>
      <c r="E96" s="385"/>
      <c r="F96" s="385"/>
      <c r="G96" s="385"/>
      <c r="H96" s="385"/>
      <c r="I96" s="385"/>
      <c r="J96" s="179"/>
      <c r="K96" s="46"/>
      <c r="L96" s="46"/>
      <c r="M96" s="46"/>
    </row>
    <row r="98" spans="1:15" x14ac:dyDescent="0.25">
      <c r="A98" s="527" t="s">
        <v>84</v>
      </c>
      <c r="B98" s="527"/>
      <c r="C98" s="527" t="s">
        <v>85</v>
      </c>
      <c r="D98" s="527"/>
      <c r="E98" s="528"/>
      <c r="F98" s="529" t="s">
        <v>162</v>
      </c>
      <c r="G98" s="529" t="s">
        <v>164</v>
      </c>
      <c r="H98" s="529" t="s">
        <v>163</v>
      </c>
      <c r="I98" s="529" t="s">
        <v>165</v>
      </c>
    </row>
    <row r="99" spans="1:15" ht="39" customHeight="1" x14ac:dyDescent="0.25">
      <c r="A99" s="527"/>
      <c r="B99" s="527"/>
      <c r="C99" s="176" t="str">
        <f ca="1">+Hoja1!C167</f>
        <v>Abril de 2023</v>
      </c>
      <c r="D99" s="176" t="str">
        <f ca="1">+Hoja1!D167</f>
        <v>Abril de 2022</v>
      </c>
      <c r="E99" s="177" t="str">
        <f ca="1">+Hoja1!E167</f>
        <v>Abril de 2021</v>
      </c>
      <c r="F99" s="529"/>
      <c r="G99" s="529"/>
      <c r="H99" s="529"/>
      <c r="I99" s="529"/>
    </row>
    <row r="100" spans="1:15" ht="15" customHeight="1" x14ac:dyDescent="0.25">
      <c r="A100" s="526">
        <f>+Hoja1!A168</f>
        <v>0</v>
      </c>
      <c r="B100" s="526"/>
      <c r="C100" s="363">
        <f>+Hoja1!C168</f>
        <v>0</v>
      </c>
      <c r="D100" s="363">
        <f>+Hoja1!D168</f>
        <v>0</v>
      </c>
      <c r="E100" s="364">
        <f>+Hoja1!E168</f>
        <v>0</v>
      </c>
      <c r="F100" s="178">
        <f>IFERROR((C100/D100)-1,0)</f>
        <v>0</v>
      </c>
      <c r="G100" s="530">
        <f>AVERAGE(F100:F102)</f>
        <v>0</v>
      </c>
      <c r="H100" s="178">
        <f>IFERROR((D100/E100)-1,0)</f>
        <v>0</v>
      </c>
      <c r="I100" s="530">
        <f>AVERAGE(H100:H102)</f>
        <v>0</v>
      </c>
    </row>
    <row r="101" spans="1:15" x14ac:dyDescent="0.25">
      <c r="A101" s="526">
        <f>+Hoja1!A169</f>
        <v>0</v>
      </c>
      <c r="B101" s="526"/>
      <c r="C101" s="363">
        <f>+Hoja1!C169</f>
        <v>0</v>
      </c>
      <c r="D101" s="363">
        <f>+Hoja1!D169</f>
        <v>0</v>
      </c>
      <c r="E101" s="364">
        <f>+Hoja1!E169</f>
        <v>0</v>
      </c>
      <c r="F101" s="178">
        <f>IFERROR((C101/D101)-1,0)</f>
        <v>0</v>
      </c>
      <c r="G101" s="530"/>
      <c r="H101" s="178">
        <f>IFERROR((D101/E101)-1,0)</f>
        <v>0</v>
      </c>
      <c r="I101" s="530"/>
    </row>
    <row r="102" spans="1:15" x14ac:dyDescent="0.25">
      <c r="A102" s="526">
        <f>+Hoja1!A170</f>
        <v>0</v>
      </c>
      <c r="B102" s="526"/>
      <c r="C102" s="363">
        <f>+Hoja1!C170</f>
        <v>0</v>
      </c>
      <c r="D102" s="363">
        <f>+Hoja1!D170</f>
        <v>0</v>
      </c>
      <c r="E102" s="364">
        <f>+Hoja1!E170</f>
        <v>0</v>
      </c>
      <c r="F102" s="178">
        <f>IFERROR((C102/D102)-1,0)</f>
        <v>0</v>
      </c>
      <c r="G102" s="530"/>
      <c r="H102" s="178">
        <f>IFERROR((D102/E102)-1,0)</f>
        <v>0</v>
      </c>
      <c r="I102" s="530"/>
      <c r="K102" s="187"/>
      <c r="L102" s="187"/>
      <c r="M102" s="187"/>
    </row>
    <row r="103" spans="1:15" x14ac:dyDescent="0.25">
      <c r="K103" s="187"/>
      <c r="L103" s="187"/>
      <c r="M103" s="187"/>
    </row>
    <row r="104" spans="1:15" s="44" customFormat="1" ht="24" x14ac:dyDescent="0.25">
      <c r="A104" s="385" t="s">
        <v>213</v>
      </c>
      <c r="B104" s="385"/>
      <c r="C104" s="385"/>
      <c r="D104" s="385"/>
      <c r="E104" s="385"/>
      <c r="F104" s="385"/>
      <c r="G104" s="385"/>
      <c r="H104" s="385"/>
      <c r="I104" s="385"/>
      <c r="J104" s="180"/>
      <c r="K104" s="190"/>
      <c r="L104" s="191"/>
      <c r="M104" s="192"/>
      <c r="N104" s="71"/>
      <c r="O104" s="71"/>
    </row>
    <row r="105" spans="1:15" x14ac:dyDescent="0.25">
      <c r="A105" s="187"/>
      <c r="K105" s="187"/>
      <c r="L105" s="187"/>
      <c r="M105" s="187"/>
    </row>
    <row r="106" spans="1:15" s="44" customFormat="1" ht="24" x14ac:dyDescent="0.25">
      <c r="A106" s="193"/>
      <c r="B106" s="525" t="s">
        <v>87</v>
      </c>
      <c r="C106" s="525"/>
      <c r="D106" s="367">
        <f>Hoja1!C176</f>
        <v>0</v>
      </c>
      <c r="E106" s="181"/>
      <c r="F106" s="182"/>
      <c r="G106" s="182"/>
      <c r="H106" s="182"/>
      <c r="I106" s="183"/>
      <c r="J106" s="188"/>
      <c r="K106" s="188"/>
      <c r="L106" s="188"/>
      <c r="M106" s="188"/>
      <c r="N106" s="72"/>
    </row>
    <row r="107" spans="1:15" s="44" customFormat="1" ht="51" x14ac:dyDescent="0.25">
      <c r="A107" s="193"/>
      <c r="B107" s="150" t="s">
        <v>88</v>
      </c>
      <c r="C107" s="150" t="s">
        <v>100</v>
      </c>
      <c r="D107" s="150" t="s">
        <v>89</v>
      </c>
      <c r="E107" s="184" t="s">
        <v>90</v>
      </c>
      <c r="F107" s="184" t="s">
        <v>91</v>
      </c>
      <c r="G107" s="184" t="s">
        <v>92</v>
      </c>
      <c r="H107" s="150" t="s">
        <v>93</v>
      </c>
      <c r="I107" s="150" t="s">
        <v>101</v>
      </c>
      <c r="J107" s="188"/>
      <c r="K107" s="188"/>
      <c r="L107" s="188"/>
      <c r="M107" s="188"/>
      <c r="N107" s="72"/>
    </row>
    <row r="108" spans="1:15" s="73" customFormat="1" ht="29.25" customHeight="1" x14ac:dyDescent="0.25">
      <c r="A108" s="165" t="s">
        <v>96</v>
      </c>
      <c r="B108" s="365">
        <f>Hoja1!C178</f>
        <v>0</v>
      </c>
      <c r="C108" s="366">
        <f>Hoja1!C179</f>
        <v>0</v>
      </c>
      <c r="D108" s="366">
        <f>Hoja1!C180</f>
        <v>0</v>
      </c>
      <c r="E108" s="366">
        <f>Hoja1!C181</f>
        <v>0</v>
      </c>
      <c r="F108" s="366">
        <f>Hoja1!C182</f>
        <v>0</v>
      </c>
      <c r="G108" s="366">
        <f>Hoja1!C183</f>
        <v>0</v>
      </c>
      <c r="H108" s="366">
        <f>Hoja1!C184</f>
        <v>0</v>
      </c>
      <c r="I108" s="366">
        <f>Hoja1!C185</f>
        <v>0</v>
      </c>
      <c r="J108" s="189"/>
      <c r="K108" s="189"/>
      <c r="L108" s="189"/>
      <c r="M108" s="189"/>
    </row>
    <row r="109" spans="1:15" s="44" customFormat="1" ht="29.25" customHeight="1" x14ac:dyDescent="0.25">
      <c r="A109" s="165" t="s">
        <v>14</v>
      </c>
      <c r="B109" s="365">
        <f>Hoja1!B178</f>
        <v>0</v>
      </c>
      <c r="C109" s="366">
        <f>Hoja1!B179</f>
        <v>0</v>
      </c>
      <c r="D109" s="366">
        <f>Hoja1!B180</f>
        <v>0</v>
      </c>
      <c r="E109" s="366">
        <f>Hoja1!B181</f>
        <v>0</v>
      </c>
      <c r="F109" s="366">
        <f>Hoja1!B182</f>
        <v>0</v>
      </c>
      <c r="G109" s="366">
        <f>Hoja1!B183</f>
        <v>0</v>
      </c>
      <c r="H109" s="366">
        <f>Hoja1!B184</f>
        <v>0</v>
      </c>
      <c r="I109" s="366">
        <f>Hoja1!B185</f>
        <v>0</v>
      </c>
      <c r="J109" s="188"/>
      <c r="K109" s="188"/>
      <c r="L109" s="188"/>
      <c r="M109" s="188"/>
    </row>
    <row r="110" spans="1:15" ht="19.5" customHeight="1" x14ac:dyDescent="0.25">
      <c r="A110" s="95"/>
      <c r="C110" s="10"/>
      <c r="D110" s="10"/>
      <c r="E110" s="185"/>
      <c r="F110" s="186"/>
      <c r="G110" s="186"/>
      <c r="H110" s="186"/>
      <c r="I110" s="186"/>
      <c r="J110" s="187"/>
      <c r="K110" s="187"/>
      <c r="L110" s="187"/>
      <c r="M110" s="187"/>
    </row>
    <row r="111" spans="1:15" ht="19.5" customHeight="1" x14ac:dyDescent="0.25">
      <c r="A111" s="95"/>
      <c r="B111" s="181" t="s">
        <v>204</v>
      </c>
      <c r="C111" s="182"/>
      <c r="D111" s="183"/>
      <c r="E111" s="187"/>
      <c r="F111" s="186"/>
      <c r="G111" s="186"/>
      <c r="H111" s="186"/>
      <c r="I111" s="186"/>
      <c r="J111" s="187"/>
      <c r="K111" s="187"/>
      <c r="L111" s="187"/>
      <c r="M111" s="187"/>
    </row>
    <row r="112" spans="1:15" ht="51" x14ac:dyDescent="0.25">
      <c r="B112" s="184" t="s">
        <v>94</v>
      </c>
      <c r="C112" s="184" t="s">
        <v>95</v>
      </c>
      <c r="D112" s="184" t="s">
        <v>197</v>
      </c>
      <c r="E112" s="187"/>
      <c r="F112" s="186"/>
      <c r="G112" s="186"/>
      <c r="H112" s="186"/>
      <c r="I112" s="186"/>
      <c r="J112" s="187"/>
      <c r="K112" s="187"/>
      <c r="L112" s="187"/>
      <c r="M112" s="187"/>
    </row>
    <row r="113" spans="1:13" ht="17.25" x14ac:dyDescent="0.25">
      <c r="A113" s="165">
        <f>B108</f>
        <v>0</v>
      </c>
      <c r="B113" s="368">
        <f>+Hoja1!B189</f>
        <v>0</v>
      </c>
      <c r="C113" s="368">
        <f>+Hoja1!C189</f>
        <v>0</v>
      </c>
      <c r="D113" s="368">
        <f>+Hoja1!D189</f>
        <v>0</v>
      </c>
      <c r="E113" s="187"/>
      <c r="F113" s="186"/>
      <c r="G113" s="186"/>
      <c r="H113" s="186"/>
      <c r="I113" s="186"/>
      <c r="J113" s="187"/>
      <c r="K113" s="187"/>
      <c r="L113" s="187"/>
      <c r="M113" s="187"/>
    </row>
    <row r="114" spans="1:13" ht="17.25" x14ac:dyDescent="0.25">
      <c r="A114" s="165">
        <f>B109</f>
        <v>0</v>
      </c>
      <c r="B114" s="368">
        <f>+Hoja1!B190</f>
        <v>0</v>
      </c>
      <c r="C114" s="368">
        <f>+Hoja1!C190</f>
        <v>0</v>
      </c>
      <c r="D114" s="368">
        <f>+Hoja1!D190</f>
        <v>0</v>
      </c>
      <c r="E114" s="187"/>
      <c r="F114" s="186"/>
      <c r="G114" s="186"/>
      <c r="H114" s="186"/>
      <c r="I114" s="186"/>
      <c r="J114" s="187"/>
      <c r="K114" s="187"/>
      <c r="L114" s="187"/>
      <c r="M114" s="187"/>
    </row>
    <row r="117" spans="1:13" ht="15.75" customHeight="1" x14ac:dyDescent="0.25">
      <c r="A117" s="198"/>
      <c r="B117" s="199"/>
      <c r="C117" s="199"/>
      <c r="D117" s="199"/>
      <c r="E117" s="531" t="s">
        <v>161</v>
      </c>
      <c r="F117" s="531"/>
      <c r="G117" s="531"/>
      <c r="H117" s="531"/>
      <c r="I117" s="532" t="s">
        <v>172</v>
      </c>
      <c r="J117" s="533" t="s">
        <v>166</v>
      </c>
      <c r="K117" s="533"/>
      <c r="L117" s="533"/>
    </row>
    <row r="118" spans="1:13" ht="38.25" x14ac:dyDescent="0.25">
      <c r="A118" s="150" t="s">
        <v>167</v>
      </c>
      <c r="B118" s="150" t="s">
        <v>168</v>
      </c>
      <c r="C118" s="150" t="s">
        <v>169</v>
      </c>
      <c r="D118" s="150" t="s">
        <v>170</v>
      </c>
      <c r="E118" s="150" t="s">
        <v>171</v>
      </c>
      <c r="F118" s="150" t="s">
        <v>91</v>
      </c>
      <c r="G118" s="150" t="s">
        <v>92</v>
      </c>
      <c r="H118" s="200" t="s">
        <v>170</v>
      </c>
      <c r="I118" s="532"/>
      <c r="J118" s="201" t="s">
        <v>173</v>
      </c>
      <c r="K118" s="201" t="s">
        <v>174</v>
      </c>
      <c r="L118" s="201" t="s">
        <v>175</v>
      </c>
    </row>
    <row r="119" spans="1:13" x14ac:dyDescent="0.25">
      <c r="A119" s="202">
        <f>B108</f>
        <v>0</v>
      </c>
      <c r="B119" s="369">
        <f>C108+D108</f>
        <v>0</v>
      </c>
      <c r="C119" s="369">
        <f>B119+E108+F108</f>
        <v>0</v>
      </c>
      <c r="D119" s="369">
        <f>+E108+F108+G108+H108</f>
        <v>0</v>
      </c>
      <c r="E119" s="203"/>
      <c r="F119" s="203"/>
      <c r="G119" s="203"/>
      <c r="H119" s="204"/>
      <c r="I119" s="370" t="e">
        <f>-(D119/C108)</f>
        <v>#DIV/0!</v>
      </c>
      <c r="J119" s="205"/>
      <c r="K119" s="205"/>
      <c r="L119" s="205"/>
    </row>
    <row r="120" spans="1:13" x14ac:dyDescent="0.25">
      <c r="A120" s="202">
        <f>B109</f>
        <v>0</v>
      </c>
      <c r="B120" s="369">
        <f>C109+D109</f>
        <v>0</v>
      </c>
      <c r="C120" s="369">
        <f>B120+E109+F109</f>
        <v>0</v>
      </c>
      <c r="D120" s="369">
        <f>+E109+F109+G109+H109</f>
        <v>0</v>
      </c>
      <c r="E120" s="370" t="e">
        <f>(E109/E108)-1</f>
        <v>#DIV/0!</v>
      </c>
      <c r="F120" s="370" t="e">
        <f>(F109/F108)-1</f>
        <v>#DIV/0!</v>
      </c>
      <c r="G120" s="370" t="e">
        <f>(G109/G108)-1</f>
        <v>#DIV/0!</v>
      </c>
      <c r="H120" s="370" t="e">
        <f>(D120/D119)-1</f>
        <v>#DIV/0!</v>
      </c>
      <c r="I120" s="370" t="e">
        <f>-(D120/C109)</f>
        <v>#DIV/0!</v>
      </c>
      <c r="J120" s="370" t="e">
        <f>(B120/B119)-1</f>
        <v>#DIV/0!</v>
      </c>
      <c r="K120" s="370" t="e">
        <f>(C120/C119)-1</f>
        <v>#DIV/0!</v>
      </c>
      <c r="L120" s="370" t="e">
        <f>(I109/I108)-1</f>
        <v>#DIV/0!</v>
      </c>
    </row>
    <row r="121" spans="1:13" x14ac:dyDescent="0.25">
      <c r="A121" s="194"/>
      <c r="B121" s="195"/>
      <c r="C121" s="195"/>
      <c r="D121" s="195"/>
      <c r="E121" s="195"/>
      <c r="F121" s="195"/>
      <c r="G121" s="196"/>
      <c r="H121" s="197"/>
      <c r="I121" s="197"/>
      <c r="J121" s="197"/>
      <c r="K121" s="197"/>
      <c r="L121" s="197"/>
    </row>
    <row r="122" spans="1:13" x14ac:dyDescent="0.25">
      <c r="A122" s="525" t="s">
        <v>88</v>
      </c>
      <c r="B122" s="525" t="s">
        <v>177</v>
      </c>
      <c r="C122" s="525" t="s">
        <v>207</v>
      </c>
      <c r="D122" s="525" t="s">
        <v>205</v>
      </c>
      <c r="E122" s="525" t="s">
        <v>178</v>
      </c>
      <c r="F122" s="525" t="s">
        <v>198</v>
      </c>
      <c r="G122" s="525" t="s">
        <v>176</v>
      </c>
      <c r="H122" s="525"/>
      <c r="I122" s="525"/>
      <c r="J122" s="197"/>
      <c r="K122" s="197"/>
      <c r="L122" s="197"/>
    </row>
    <row r="123" spans="1:13" ht="53.25" customHeight="1" x14ac:dyDescent="0.25">
      <c r="A123" s="525"/>
      <c r="B123" s="525"/>
      <c r="C123" s="525"/>
      <c r="D123" s="525"/>
      <c r="E123" s="525"/>
      <c r="F123" s="525"/>
      <c r="G123" s="150" t="s">
        <v>179</v>
      </c>
      <c r="H123" s="150" t="s">
        <v>180</v>
      </c>
      <c r="I123" s="150" t="s">
        <v>181</v>
      </c>
      <c r="J123" s="197"/>
      <c r="K123" s="197"/>
      <c r="L123" s="197"/>
    </row>
    <row r="124" spans="1:13" x14ac:dyDescent="0.25">
      <c r="A124" s="202">
        <f>B108</f>
        <v>0</v>
      </c>
      <c r="B124" s="370" t="e">
        <f>-(D108/C108)</f>
        <v>#DIV/0!</v>
      </c>
      <c r="C124" s="370" t="e">
        <f>B113/D108</f>
        <v>#DIV/0!</v>
      </c>
      <c r="D124" s="370" t="e">
        <f>(B113+D113)/D108</f>
        <v>#DIV/0!</v>
      </c>
      <c r="E124" s="370" t="e">
        <f>B119/C108</f>
        <v>#DIV/0!</v>
      </c>
      <c r="F124" s="370" t="e">
        <f>I108/C108</f>
        <v>#DIV/0!</v>
      </c>
      <c r="G124" s="246"/>
      <c r="H124" s="246"/>
      <c r="I124" s="246"/>
      <c r="J124" s="197"/>
      <c r="K124" s="197"/>
      <c r="L124" s="197"/>
    </row>
    <row r="125" spans="1:13" x14ac:dyDescent="0.25">
      <c r="A125" s="202">
        <f>B109</f>
        <v>0</v>
      </c>
      <c r="B125" s="370" t="e">
        <f>-(D109/C109)</f>
        <v>#DIV/0!</v>
      </c>
      <c r="C125" s="370" t="e">
        <f>B114/D109</f>
        <v>#DIV/0!</v>
      </c>
      <c r="D125" s="370" t="e">
        <f>(B114+D114)/D109</f>
        <v>#DIV/0!</v>
      </c>
      <c r="E125" s="370" t="e">
        <f>B120/C109</f>
        <v>#DIV/0!</v>
      </c>
      <c r="F125" s="370" t="e">
        <f>I109/C109</f>
        <v>#DIV/0!</v>
      </c>
      <c r="G125" s="370" t="e">
        <f>(C109/C108)-1</f>
        <v>#DIV/0!</v>
      </c>
      <c r="H125" s="370" t="e">
        <f>(D109/D108)-1</f>
        <v>#DIV/0!</v>
      </c>
      <c r="I125" s="370" t="e">
        <f>(B120/B119)-1</f>
        <v>#DIV/0!</v>
      </c>
      <c r="J125" s="197"/>
      <c r="K125" s="197"/>
      <c r="L125" s="197"/>
    </row>
  </sheetData>
  <sheetProtection password="8861" sheet="1" objects="1" scenarios="1" selectLockedCells="1" selectUnlockedCells="1"/>
  <mergeCells count="72">
    <mergeCell ref="E117:H117"/>
    <mergeCell ref="I117:I118"/>
    <mergeCell ref="J117:L117"/>
    <mergeCell ref="G122:I122"/>
    <mergeCell ref="A122:A123"/>
    <mergeCell ref="B122:B123"/>
    <mergeCell ref="C122:C123"/>
    <mergeCell ref="E122:E123"/>
    <mergeCell ref="F122:F123"/>
    <mergeCell ref="D122:D123"/>
    <mergeCell ref="B106:C106"/>
    <mergeCell ref="A102:B102"/>
    <mergeCell ref="A96:I96"/>
    <mergeCell ref="A98:B99"/>
    <mergeCell ref="C98:E98"/>
    <mergeCell ref="A100:B100"/>
    <mergeCell ref="A101:B101"/>
    <mergeCell ref="F98:F99"/>
    <mergeCell ref="G98:G99"/>
    <mergeCell ref="H98:H99"/>
    <mergeCell ref="I98:I99"/>
    <mergeCell ref="G100:G102"/>
    <mergeCell ref="I100:I102"/>
    <mergeCell ref="A104:I104"/>
    <mergeCell ref="A66:I66"/>
    <mergeCell ref="C68:D68"/>
    <mergeCell ref="A69:A70"/>
    <mergeCell ref="E68:F69"/>
    <mergeCell ref="G68:J68"/>
    <mergeCell ref="G69:H69"/>
    <mergeCell ref="I69:J69"/>
    <mergeCell ref="IV22:IW23"/>
    <mergeCell ref="I22:J23"/>
    <mergeCell ref="I24:J24"/>
    <mergeCell ref="I25:J25"/>
    <mergeCell ref="I26:J26"/>
    <mergeCell ref="C17:D17"/>
    <mergeCell ref="A22:A23"/>
    <mergeCell ref="B22:B23"/>
    <mergeCell ref="C22:C23"/>
    <mergeCell ref="D22:F22"/>
    <mergeCell ref="G22:H23"/>
    <mergeCell ref="A60:B60"/>
    <mergeCell ref="A61:B61"/>
    <mergeCell ref="A59:E59"/>
    <mergeCell ref="A64:B64"/>
    <mergeCell ref="G32:G35"/>
    <mergeCell ref="H59:I59"/>
    <mergeCell ref="H60:H61"/>
    <mergeCell ref="I60:I61"/>
    <mergeCell ref="I27:J27"/>
    <mergeCell ref="A2:H2"/>
    <mergeCell ref="A5:H5"/>
    <mergeCell ref="A8:H8"/>
    <mergeCell ref="C14:D14"/>
    <mergeCell ref="C15:D15"/>
    <mergeCell ref="C16:D16"/>
    <mergeCell ref="H32:H34"/>
    <mergeCell ref="A29:B29"/>
    <mergeCell ref="F59:G59"/>
    <mergeCell ref="C60:C61"/>
    <mergeCell ref="D60:D61"/>
    <mergeCell ref="E60:E61"/>
    <mergeCell ref="F60:F61"/>
    <mergeCell ref="G60:G61"/>
    <mergeCell ref="B31:B35"/>
    <mergeCell ref="C31:C35"/>
    <mergeCell ref="A36:A41"/>
    <mergeCell ref="A46:A50"/>
    <mergeCell ref="F31:G31"/>
    <mergeCell ref="H31:J31"/>
    <mergeCell ref="F32:F35"/>
  </mergeCells>
  <dataValidations count="1">
    <dataValidation showInputMessage="1" showErrorMessage="1" sqref="D106"/>
  </dataValidation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 indicadores ocultar</vt:lpstr>
      <vt:lpstr>Hoja1!Área_de_impresión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Margareth Milano</cp:lastModifiedBy>
  <cp:lastPrinted>2022-06-07T19:22:16Z</cp:lastPrinted>
  <dcterms:created xsi:type="dcterms:W3CDTF">2020-11-24T19:27:01Z</dcterms:created>
  <dcterms:modified xsi:type="dcterms:W3CDTF">2023-05-04T18:30:03Z</dcterms:modified>
</cp:coreProperties>
</file>